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120" yWindow="1120" windowWidth="24480" windowHeight="14340" tabRatio="500"/>
  </bookViews>
  <sheets>
    <sheet name="DR1" sheetId="1" r:id="rId1"/>
    <sheet name="DR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BQ4.10" hidden="1">#REF!</definedName>
    <definedName name="_BQ4.11" hidden="1">#REF!</definedName>
    <definedName name="_BQ4.12" hidden="1">[4]QINFFIN!#REF!</definedName>
    <definedName name="_BQ4.2" hidden="1">#REF!</definedName>
    <definedName name="_BQ4.3" hidden="1">#REF!</definedName>
    <definedName name="_BQ4.4" hidden="1">#REF!</definedName>
    <definedName name="_BQ4.5">#REF!</definedName>
    <definedName name="_BQ4.6">#REF!</definedName>
    <definedName name="_BQ4.7">#REF!</definedName>
    <definedName name="_BQ4.8">#REF!</definedName>
    <definedName name="_BQ4.9">#REF!</definedName>
    <definedName name="_Fill" hidden="1">#REF!</definedName>
    <definedName name="_IPC98">#REF!</definedName>
    <definedName name="_IPC99">#REF!</definedName>
    <definedName name="_IPE98">#REF!</definedName>
    <definedName name="_IPE99">#REF!</definedName>
    <definedName name="_Order1" hidden="1">255</definedName>
    <definedName name="_Order2" hidden="1">255</definedName>
    <definedName name="_Pcu98">#REF!</definedName>
    <definedName name="_Pcu99">#REF!</definedName>
    <definedName name="_PIB98">#REF!</definedName>
    <definedName name="_PIB99">#REF!</definedName>
    <definedName name="_Qcu98">#REF!</definedName>
    <definedName name="_Qcu99">#REF!</definedName>
    <definedName name="_Regression_Out" hidden="1">#REF!</definedName>
    <definedName name="_Regression_X" hidden="1">#REF!</definedName>
    <definedName name="_TCN98">#REF!</definedName>
    <definedName name="_TCN99">#REF!</definedName>
    <definedName name="_TCR98">#REF!</definedName>
    <definedName name="_TCR99">#REF!</definedName>
    <definedName name="_TT98">#REF!</definedName>
    <definedName name="_TT99">#REF!</definedName>
    <definedName name="A">#REF!</definedName>
    <definedName name="ASIA">#REF!</definedName>
    <definedName name="B">'[5]FORMA  A'!#REF!</definedName>
    <definedName name="base">#REF!</definedName>
    <definedName name="CDR">#REF!</definedName>
    <definedName name="Contribucion">#REF!</definedName>
    <definedName name="D">#REF!</definedName>
    <definedName name="_xlnm.Database">#REF!</definedName>
    <definedName name="DERECHOS">#REF!</definedName>
    <definedName name="E">#REF!</definedName>
    <definedName name="GDN">#REF!</definedName>
    <definedName name="GIPC">#REF!</definedName>
    <definedName name="GMARGEN">#REF!</definedName>
    <definedName name="GMSCI">#REF!</definedName>
    <definedName name="GPU">#REF!</definedName>
    <definedName name="GPVL">#REF!</definedName>
    <definedName name="GROE">#REF!</definedName>
    <definedName name="GVEFO">#REF!</definedName>
    <definedName name="H" hidden="1">[4]QINFFIN!#REF!</definedName>
    <definedName name="import99">#REF!</definedName>
    <definedName name="Indicadores">#REF!</definedName>
    <definedName name="jvffrdt" hidden="1">#REF!</definedName>
    <definedName name="kolk">#REF!</definedName>
    <definedName name="M1A">#REF!</definedName>
    <definedName name="Periodo">'[6]05-BG'!$B$3</definedName>
    <definedName name="posicion">[7]Inf_TC!$T$1</definedName>
    <definedName name="Ppet98">#REF!</definedName>
    <definedName name="Ppet99">#REF!</definedName>
    <definedName name="printm">'[5]FORMA  A'!#REF!</definedName>
    <definedName name="Q" hidden="1">#REF!</definedName>
    <definedName name="Qncu98">#REF!</definedName>
    <definedName name="Qncu99">#REF!</definedName>
    <definedName name="_xlnm.Recorder">#REF!</definedName>
    <definedName name="RepMarket">#REF!</definedName>
    <definedName name="RepRatios">#REF!</definedName>
    <definedName name="Tabla1">#REF!</definedName>
    <definedName name="Tabla2">#REF!</definedName>
    <definedName name="TC">[8]Datos!#REF!</definedName>
    <definedName name="TIR">#REF!</definedName>
    <definedName name="V" hidden="1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2" l="1"/>
  <c r="F9" i="2"/>
  <c r="G9" i="2"/>
  <c r="H9" i="2"/>
  <c r="D10" i="2"/>
  <c r="F10" i="2"/>
  <c r="G10" i="2"/>
  <c r="H10" i="2"/>
  <c r="D11" i="2"/>
  <c r="F11" i="2"/>
  <c r="G11" i="2"/>
  <c r="H11" i="2"/>
  <c r="D12" i="2"/>
  <c r="F12" i="2"/>
  <c r="G12" i="2"/>
  <c r="H12" i="2"/>
  <c r="D15" i="2"/>
  <c r="F15" i="2"/>
  <c r="G15" i="2"/>
  <c r="H15" i="2"/>
  <c r="D16" i="2"/>
  <c r="F16" i="2"/>
  <c r="G16" i="2"/>
  <c r="H16" i="2"/>
  <c r="D17" i="2"/>
  <c r="F17" i="2"/>
  <c r="G17" i="2"/>
  <c r="H17" i="2"/>
  <c r="D18" i="2"/>
  <c r="F18" i="2"/>
  <c r="G18" i="2"/>
  <c r="H18" i="2"/>
  <c r="D19" i="2"/>
  <c r="F19" i="2"/>
  <c r="G19" i="2"/>
  <c r="H19" i="2"/>
  <c r="D20" i="2"/>
  <c r="F20" i="2"/>
  <c r="G20" i="2"/>
  <c r="H20" i="2"/>
  <c r="D23" i="2"/>
  <c r="F23" i="2"/>
  <c r="G23" i="2"/>
  <c r="D24" i="2"/>
  <c r="F24" i="2"/>
  <c r="G24" i="2"/>
  <c r="D25" i="2"/>
  <c r="F25" i="2"/>
  <c r="G25" i="2"/>
  <c r="D28" i="2"/>
  <c r="F28" i="2"/>
  <c r="G28" i="2"/>
  <c r="D29" i="2"/>
  <c r="F29" i="2"/>
  <c r="G29" i="2"/>
  <c r="D32" i="2"/>
  <c r="F32" i="2"/>
  <c r="H32" i="2"/>
  <c r="D35" i="2"/>
  <c r="F35" i="2"/>
  <c r="G35" i="2"/>
  <c r="D38" i="2"/>
  <c r="F38" i="2"/>
  <c r="G38" i="2"/>
  <c r="D39" i="2"/>
  <c r="F39" i="2"/>
  <c r="G39" i="2"/>
  <c r="D40" i="2"/>
  <c r="F40" i="2"/>
  <c r="G40" i="2"/>
  <c r="G43" i="2"/>
  <c r="G44" i="2"/>
  <c r="G47" i="2"/>
  <c r="H47" i="2"/>
  <c r="G50" i="2"/>
  <c r="H50" i="2"/>
  <c r="G51" i="2"/>
  <c r="H51" i="2"/>
  <c r="G52" i="2"/>
  <c r="H52" i="2"/>
  <c r="G53" i="2"/>
  <c r="H53" i="2"/>
  <c r="G54" i="2"/>
  <c r="H54" i="2"/>
  <c r="G55" i="2"/>
  <c r="H55" i="2"/>
  <c r="E8" i="1"/>
  <c r="D9" i="1"/>
  <c r="E9" i="1"/>
</calcChain>
</file>

<file path=xl/sharedStrings.xml><?xml version="1.0" encoding="utf-8"?>
<sst xmlns="http://schemas.openxmlformats.org/spreadsheetml/2006/main" count="69" uniqueCount="59">
  <si>
    <t>ROE</t>
  </si>
  <si>
    <t>variación</t>
  </si>
  <si>
    <t>BDI</t>
  </si>
  <si>
    <t>Ratio de Eficiencia</t>
  </si>
  <si>
    <t>Superintendencia del Mercado de Valores.</t>
  </si>
  <si>
    <t>Fuente: Superintendencia de Banca, Seguros y AFP.</t>
  </si>
  <si>
    <t>Incluye sucursales en el exterior</t>
  </si>
  <si>
    <r>
      <rPr>
        <vertAlign val="superscript"/>
        <sz val="10"/>
        <color rgb="FF002060"/>
        <rFont val="Calibri"/>
        <family val="2"/>
        <scheme val="minor"/>
      </rPr>
      <t xml:space="preserve">7 </t>
    </r>
    <r>
      <rPr>
        <sz val="10"/>
        <color rgb="FF002060"/>
        <rFont val="Calibri"/>
        <family val="2"/>
        <scheme val="minor"/>
      </rPr>
      <t>Gastos de operación / margen financiero total</t>
    </r>
  </si>
  <si>
    <r>
      <rPr>
        <vertAlign val="superscript"/>
        <sz val="10"/>
        <color rgb="FF002060"/>
        <rFont val="Calibri"/>
        <family val="2"/>
        <scheme val="minor"/>
      </rPr>
      <t xml:space="preserve">6 </t>
    </r>
    <r>
      <rPr>
        <sz val="10"/>
        <color rgb="FF002060"/>
        <rFont val="Calibri"/>
        <family val="2"/>
        <scheme val="minor"/>
      </rPr>
      <t>Utilidad neta anualizada / activo promedio</t>
    </r>
  </si>
  <si>
    <r>
      <rPr>
        <vertAlign val="superscript"/>
        <sz val="10"/>
        <color rgb="FF002060"/>
        <rFont val="Calibri"/>
        <family val="2"/>
        <scheme val="minor"/>
      </rPr>
      <t xml:space="preserve">5 </t>
    </r>
    <r>
      <rPr>
        <sz val="10"/>
        <color rgb="FF002060"/>
        <rFont val="Calibri"/>
        <family val="2"/>
        <scheme val="minor"/>
      </rPr>
      <t>Utilidad neta anualizada / patrimonio promedio</t>
    </r>
  </si>
  <si>
    <r>
      <rPr>
        <vertAlign val="superscript"/>
        <sz val="10"/>
        <color rgb="FF002060"/>
        <rFont val="Calibri"/>
        <family val="2"/>
        <scheme val="minor"/>
      </rPr>
      <t xml:space="preserve">4 </t>
    </r>
    <r>
      <rPr>
        <sz val="10"/>
        <color rgb="FF002060"/>
        <rFont val="Calibri"/>
        <family val="2"/>
        <scheme val="minor"/>
      </rPr>
      <t>Patrimonio efectivo / activos ponderados por riesgo</t>
    </r>
  </si>
  <si>
    <r>
      <rPr>
        <vertAlign val="superscript"/>
        <sz val="10"/>
        <color rgb="FF002060"/>
        <rFont val="Calibri"/>
        <family val="2"/>
        <scheme val="minor"/>
      </rPr>
      <t xml:space="preserve">3 </t>
    </r>
    <r>
      <rPr>
        <sz val="10"/>
        <color rgb="FF002060"/>
        <rFont val="Calibri"/>
        <family val="2"/>
        <scheme val="minor"/>
      </rPr>
      <t>Provisiones / cartera pesada</t>
    </r>
  </si>
  <si>
    <r>
      <rPr>
        <vertAlign val="superscript"/>
        <sz val="10"/>
        <color rgb="FF002060"/>
        <rFont val="Calibri"/>
        <family val="2"/>
        <scheme val="minor"/>
      </rPr>
      <t xml:space="preserve">2 </t>
    </r>
    <r>
      <rPr>
        <sz val="10"/>
        <color rgb="FF002060"/>
        <rFont val="Calibri"/>
        <family val="2"/>
        <scheme val="minor"/>
      </rPr>
      <t>Provisiones / cartera atrasada</t>
    </r>
  </si>
  <si>
    <r>
      <rPr>
        <vertAlign val="superscript"/>
        <sz val="10"/>
        <color rgb="FF002060"/>
        <rFont val="Calibri"/>
        <family val="2"/>
        <scheme val="minor"/>
      </rPr>
      <t xml:space="preserve">1 </t>
    </r>
    <r>
      <rPr>
        <sz val="10"/>
        <color rgb="FF002060"/>
        <rFont val="Calibri"/>
        <family val="2"/>
        <scheme val="minor"/>
      </rPr>
      <t>Cartera atrasada / colocaciones brutas</t>
    </r>
  </si>
  <si>
    <t>Cajeros Automáticos</t>
  </si>
  <si>
    <t>Oficinas Banca Premium</t>
  </si>
  <si>
    <t>Oficina Banca Institucional</t>
  </si>
  <si>
    <t>Oficinas Banca Corporativa</t>
  </si>
  <si>
    <t xml:space="preserve">Oficinas Banca Empresas </t>
  </si>
  <si>
    <t>Oficinas Banca Comercial</t>
  </si>
  <si>
    <t>Total Red Comercial</t>
  </si>
  <si>
    <t>Plantilla Estructural</t>
  </si>
  <si>
    <t>Otros Datos</t>
  </si>
  <si>
    <t>s</t>
  </si>
  <si>
    <t>puntos básicos</t>
  </si>
  <si>
    <t>Depósitos totales</t>
  </si>
  <si>
    <t>Colocaciones vigentes</t>
  </si>
  <si>
    <t>Cuota de Mercado</t>
  </si>
  <si>
    <r>
      <t>Ratio de eficiencia</t>
    </r>
    <r>
      <rPr>
        <vertAlign val="superscript"/>
        <sz val="11"/>
        <color rgb="FF0070C0"/>
        <rFont val="Calibri"/>
        <family val="2"/>
        <scheme val="minor"/>
      </rPr>
      <t>7</t>
    </r>
  </si>
  <si>
    <r>
      <t>ROA</t>
    </r>
    <r>
      <rPr>
        <vertAlign val="superscript"/>
        <sz val="11"/>
        <color rgb="FF0070C0"/>
        <rFont val="Calibri"/>
        <family val="2"/>
        <scheme val="minor"/>
      </rPr>
      <t>6</t>
    </r>
  </si>
  <si>
    <r>
      <t>ROE</t>
    </r>
    <r>
      <rPr>
        <vertAlign val="superscript"/>
        <sz val="11"/>
        <color rgb="FF0070C0"/>
        <rFont val="Calibri"/>
        <family val="2"/>
        <scheme val="minor"/>
      </rPr>
      <t>5</t>
    </r>
  </si>
  <si>
    <t>Índices de Rentabilidad y Eficiencia</t>
  </si>
  <si>
    <r>
      <t>Ratio de capital global</t>
    </r>
    <r>
      <rPr>
        <vertAlign val="superscript"/>
        <sz val="11"/>
        <color rgb="FF0070C0"/>
        <rFont val="Calibri"/>
        <family val="2"/>
        <scheme val="minor"/>
      </rPr>
      <t>4</t>
    </r>
  </si>
  <si>
    <t>Ratios de Capital</t>
  </si>
  <si>
    <t>Total activo/ no. de personal (en millones S/.)</t>
  </si>
  <si>
    <t>Productividad</t>
  </si>
  <si>
    <t xml:space="preserve">Colocaciones netas / depósitos y obligaciones </t>
  </si>
  <si>
    <t>Fondos disponibles / depósitos y obligaciones</t>
  </si>
  <si>
    <t>Liquidez</t>
  </si>
  <si>
    <r>
      <t xml:space="preserve">Ratio de cobertura de cartera Pesada </t>
    </r>
    <r>
      <rPr>
        <vertAlign val="superscript"/>
        <sz val="11"/>
        <color rgb="FF0070C0"/>
        <rFont val="Calibri"/>
        <family val="2"/>
        <scheme val="minor"/>
      </rPr>
      <t>3</t>
    </r>
  </si>
  <si>
    <r>
      <t>Ratio de cobertura de cartera atrasada</t>
    </r>
    <r>
      <rPr>
        <vertAlign val="superscript"/>
        <sz val="11"/>
        <color rgb="FF0070C0"/>
        <rFont val="Calibri"/>
        <family val="2"/>
        <scheme val="minor"/>
      </rPr>
      <t>2</t>
    </r>
  </si>
  <si>
    <r>
      <t>Ratio de mora</t>
    </r>
    <r>
      <rPr>
        <vertAlign val="superscript"/>
        <sz val="11"/>
        <color rgb="FF0070C0"/>
        <rFont val="Calibri"/>
        <family val="2"/>
        <scheme val="minor"/>
      </rPr>
      <t>1</t>
    </r>
  </si>
  <si>
    <t>Calidad de Cartera</t>
  </si>
  <si>
    <t>Utilidad neta</t>
  </si>
  <si>
    <t>Utilidad antes de impuestos</t>
  </si>
  <si>
    <t>Gastos de administración</t>
  </si>
  <si>
    <t>Ingresos por servicios financieros netos</t>
  </si>
  <si>
    <t>Margen financiero neto</t>
  </si>
  <si>
    <t>Margen financiero bruto</t>
  </si>
  <si>
    <t>Estados de resultados</t>
  </si>
  <si>
    <t>Patrimonio neto</t>
  </si>
  <si>
    <t>Obligaciones con el público</t>
  </si>
  <si>
    <t>Colocaciones netas</t>
  </si>
  <si>
    <t>Activo total</t>
  </si>
  <si>
    <t>Estados de situación financiera</t>
  </si>
  <si>
    <t>Var. %</t>
  </si>
  <si>
    <t>Var.</t>
  </si>
  <si>
    <t>En millones de nuevos soles y porcentaje</t>
  </si>
  <si>
    <t xml:space="preserve">Datos Relevantes BBVA Continental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</si>
</sst>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0.0%"/>
    <numFmt numFmtId="165" formatCode="_(* #,##0.00_);_(* \(#,##0.00\);_(* &quot;-&quot;??_);_(@_)"/>
    <numFmt numFmtId="166" formatCode="_ * #,##0_ ;_ * \-#,##0_ ;_ * &quot;-&quot;??_ ;_ @_ "/>
    <numFmt numFmtId="167" formatCode="&quot;$&quot;#,##0.0000_);\(&quot;$&quot;#,##0.0000\)"/>
    <numFmt numFmtId="168" formatCode="_-* #,##0.00\ &quot;€&quot;_-;\-* #,##0.00\ &quot;€&quot;_-;_-* &quot;-&quot;??\ &quot;€&quot;_-;_-@_-"/>
    <numFmt numFmtId="169" formatCode="_([$€-2]\ * #,##0.00_);_([$€-2]\ * \(#,##0.00\);_([$€-2]\ * &quot;-&quot;??_)"/>
    <numFmt numFmtId="170" formatCode="#.00"/>
    <numFmt numFmtId="171" formatCode="#,##0.0_);\(#,##0.0\)"/>
    <numFmt numFmtId="172" formatCode="yyyy\-mm\-dd;@"/>
    <numFmt numFmtId="173" formatCode="0.0"/>
    <numFmt numFmtId="174" formatCode="_(* #,##0_);_(* \(#,##0\);_(* &quot;-&quot;_);_(@_)"/>
    <numFmt numFmtId="175" formatCode="_ * #,##0.00_ ;_ * \-#,##0.00_ ;_ * &quot;-&quot;??_ ;_ @_ "/>
    <numFmt numFmtId="176" formatCode="_-* #,##0.00\ _P_t_s_-;\-* #,##0.00\ _P_t_s_-;_-* &quot;-&quot;??\ _P_t_s_-;_-@_-"/>
    <numFmt numFmtId="177" formatCode="_-* #,##0\ _F_-;\-* #,##0\ _F_-;_-* &quot;-&quot;\ _F_-;_-@_-"/>
    <numFmt numFmtId="178" formatCode="_-* #,##0.00\ _F_-;\-* #,##0.00\ _F_-;_-* &quot;-&quot;??\ _F_-;_-@_-"/>
    <numFmt numFmtId="179" formatCode="_-* #,##0\ &quot;F&quot;_-;\-* #,##0\ &quot;F&quot;_-;_-* &quot;-&quot;\ &quot;F&quot;_-;_-@_-"/>
    <numFmt numFmtId="180" formatCode="_-* #,##0.00\ &quot;F&quot;_-;\-* #,##0.00\ &quot;F&quot;_-;_-* &quot;-&quot;??\ &quot;F&quot;_-;_-@_-"/>
    <numFmt numFmtId="181" formatCode="&quot;$&quot;#.00"/>
    <numFmt numFmtId="182" formatCode="&quot;$&quot;#."/>
    <numFmt numFmtId="183" formatCode="0.0000"/>
    <numFmt numFmtId="184" formatCode="%#.00"/>
    <numFmt numFmtId="185" formatCode="&quot;$&quot;#,##0_);\(&quot;$&quot;#,##0\)"/>
    <numFmt numFmtId="186" formatCode="#,##0."/>
    <numFmt numFmtId="187" formatCode="mm/dd/yy"/>
    <numFmt numFmtId="188" formatCode="0.00000"/>
    <numFmt numFmtId="189" formatCode="[&gt;0]General"/>
    <numFmt numFmtId="190" formatCode="0.0000%"/>
    <numFmt numFmtId="191" formatCode="_-* #,##0\ &quot;$&quot;_-;\-* #,##0\ &quot;$&quot;_-;_-* &quot;-&quot;\ &quot;$&quot;_-;_-@_-"/>
    <numFmt numFmtId="192" formatCode="_-* #,##0.00\ &quot;$&quot;_-;\-* #,##0.00\ &quot;$&quot;_-;_-* &quot;-&quot;??\ &quot;$&quot;_-;_-@_-"/>
  </numFmts>
  <fonts count="4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B0F0"/>
      <name val="Wingdings"/>
      <charset val="2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name val="Courier"/>
      <family val="3"/>
    </font>
    <font>
      <sz val="8"/>
      <name val="Times New Roman"/>
      <family val="1"/>
    </font>
    <font>
      <b/>
      <sz val="1"/>
      <color indexed="8"/>
      <name val="Courier"/>
      <family val="3"/>
    </font>
    <font>
      <b/>
      <sz val="9"/>
      <color indexed="12"/>
      <name val="Tahoma"/>
      <family val="2"/>
    </font>
    <font>
      <sz val="10"/>
      <color indexed="10"/>
      <name val="Arial"/>
      <family val="2"/>
    </font>
    <font>
      <sz val="10"/>
      <name val="MS Serif"/>
      <family val="1"/>
    </font>
    <font>
      <b/>
      <sz val="10"/>
      <name val="Arial"/>
      <family val="2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u/>
      <sz val="9"/>
      <color theme="10"/>
      <name val="Arial"/>
      <family val="2"/>
    </font>
    <font>
      <sz val="12"/>
      <name val="Helv"/>
    </font>
    <font>
      <sz val="12"/>
      <color indexed="9"/>
      <name val="Helv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‚l‚r –¾’©"/>
      <charset val="128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vertAlign val="superscript"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rgb="FF0070C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medium">
        <color rgb="FF00B0F0"/>
      </top>
      <bottom style="thin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/>
      <top/>
      <bottom style="thin">
        <color rgb="FF00B0F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</borders>
  <cellStyleXfs count="276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horizontal="center" wrapText="1"/>
      <protection locked="0"/>
    </xf>
    <xf numFmtId="0" fontId="3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167" fontId="3" fillId="0" borderId="0" applyFill="0" applyBorder="0" applyAlignment="0"/>
    <xf numFmtId="0" fontId="11" fillId="2" borderId="0"/>
    <xf numFmtId="3" fontId="12" fillId="3" borderId="1" applyFont="0" applyFill="0" applyProtection="0">
      <alignment horizontal="right"/>
    </xf>
    <xf numFmtId="0" fontId="13" fillId="0" borderId="0" applyNumberFormat="0" applyAlignment="0">
      <alignment horizontal="left"/>
    </xf>
    <xf numFmtId="0" fontId="8" fillId="0" borderId="0" applyNumberFormat="0" applyAlignment="0"/>
    <xf numFmtId="168" fontId="3" fillId="0" borderId="0" applyFont="0" applyFill="0" applyBorder="0" applyAlignment="0" applyProtection="0"/>
    <xf numFmtId="0" fontId="3" fillId="0" borderId="0"/>
    <xf numFmtId="0" fontId="14" fillId="0" borderId="0"/>
    <xf numFmtId="0" fontId="15" fillId="0" borderId="0" applyNumberFormat="0" applyAlignment="0">
      <alignment horizontal="left"/>
    </xf>
    <xf numFmtId="0" fontId="8" fillId="0" borderId="0">
      <alignment vertical="center"/>
    </xf>
    <xf numFmtId="169" fontId="3" fillId="0" borderId="0" applyFont="0" applyFill="0" applyBorder="0" applyAlignment="0" applyProtection="0"/>
    <xf numFmtId="0" fontId="16" fillId="0" borderId="0">
      <protection locked="0"/>
    </xf>
    <xf numFmtId="170" fontId="16" fillId="0" borderId="0">
      <protection locked="0"/>
    </xf>
    <xf numFmtId="38" fontId="17" fillId="4" borderId="0" applyNumberFormat="0" applyBorder="0" applyAlignment="0" applyProtection="0"/>
    <xf numFmtId="0" fontId="3" fillId="4" borderId="1" applyNumberFormat="0" applyFont="0" applyBorder="0" applyAlignment="0" applyProtection="0">
      <alignment horizontal="center"/>
    </xf>
    <xf numFmtId="0" fontId="18" fillId="0" borderId="2" applyNumberFormat="0" applyAlignment="0" applyProtection="0">
      <alignment horizontal="left" vertical="center"/>
    </xf>
    <xf numFmtId="0" fontId="18" fillId="0" borderId="3">
      <alignment horizontal="left" vertical="center"/>
    </xf>
    <xf numFmtId="3" fontId="3" fillId="5" borderId="1" applyFont="0" applyProtection="0">
      <alignment horizontal="right"/>
    </xf>
    <xf numFmtId="10" fontId="3" fillId="5" borderId="1" applyFont="0" applyProtection="0">
      <alignment horizontal="right"/>
    </xf>
    <xf numFmtId="9" fontId="3" fillId="5" borderId="1" applyFont="0" applyProtection="0">
      <alignment horizontal="right"/>
    </xf>
    <xf numFmtId="0" fontId="3" fillId="5" borderId="4" applyNumberFormat="0" applyFont="0" applyBorder="0" applyAlignment="0" applyProtection="0">
      <alignment horizontal="left"/>
    </xf>
    <xf numFmtId="0" fontId="19" fillId="0" borderId="0" applyNumberFormat="0" applyFill="0" applyBorder="0" applyAlignment="0" applyProtection="0">
      <alignment vertical="top"/>
      <protection locked="0"/>
    </xf>
    <xf numFmtId="10" fontId="17" fillId="6" borderId="1" applyNumberFormat="0" applyBorder="0" applyAlignment="0" applyProtection="0"/>
    <xf numFmtId="171" fontId="20" fillId="7" borderId="0"/>
    <xf numFmtId="172" fontId="3" fillId="8" borderId="1" applyFont="0" applyAlignment="0">
      <protection locked="0"/>
    </xf>
    <xf numFmtId="3" fontId="3" fillId="8" borderId="1" applyFont="0">
      <alignment horizontal="right"/>
      <protection locked="0"/>
    </xf>
    <xf numFmtId="173" fontId="3" fillId="8" borderId="1" applyFont="0">
      <alignment horizontal="right"/>
      <protection locked="0"/>
    </xf>
    <xf numFmtId="10" fontId="3" fillId="8" borderId="1" applyFont="0">
      <alignment horizontal="right"/>
      <protection locked="0"/>
    </xf>
    <xf numFmtId="9" fontId="3" fillId="8" borderId="5" applyFont="0">
      <alignment horizontal="right"/>
      <protection locked="0"/>
    </xf>
    <xf numFmtId="0" fontId="3" fillId="8" borderId="1" applyFont="0">
      <alignment horizontal="center" wrapText="1"/>
      <protection locked="0"/>
    </xf>
    <xf numFmtId="49" fontId="3" fillId="8" borderId="1" applyFont="0" applyAlignment="0">
      <protection locked="0"/>
    </xf>
    <xf numFmtId="171" fontId="21" fillId="9" borderId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16" fillId="0" borderId="0">
      <protection locked="0"/>
    </xf>
    <xf numFmtId="182" fontId="16" fillId="0" borderId="0">
      <protection locked="0"/>
    </xf>
    <xf numFmtId="183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2" fillId="0" borderId="0"/>
    <xf numFmtId="0" fontId="2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" fontId="3" fillId="10" borderId="1">
      <alignment horizontal="right"/>
      <protection locked="0"/>
    </xf>
    <xf numFmtId="173" fontId="3" fillId="10" borderId="1">
      <alignment horizontal="right"/>
      <protection locked="0"/>
    </xf>
    <xf numFmtId="10" fontId="3" fillId="10" borderId="1" applyFont="0">
      <alignment horizontal="right"/>
      <protection locked="0"/>
    </xf>
    <xf numFmtId="9" fontId="3" fillId="10" borderId="1">
      <alignment horizontal="right"/>
      <protection locked="0"/>
    </xf>
    <xf numFmtId="0" fontId="3" fillId="10" borderId="1">
      <alignment horizontal="center" wrapText="1"/>
    </xf>
    <xf numFmtId="0" fontId="3" fillId="10" borderId="1" applyNumberFormat="0" applyFont="0">
      <alignment horizontal="center" wrapText="1"/>
      <protection locked="0"/>
    </xf>
    <xf numFmtId="14" fontId="9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/>
    <xf numFmtId="184" fontId="16" fillId="0" borderId="0">
      <protection locked="0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5" fontId="26" fillId="0" borderId="0"/>
    <xf numFmtId="0" fontId="27" fillId="0" borderId="0" applyNumberFormat="0" applyFont="0" applyFill="0" applyBorder="0" applyAlignment="0" applyProtection="0">
      <alignment horizontal="left"/>
    </xf>
    <xf numFmtId="4" fontId="16" fillId="0" borderId="0">
      <protection locked="0"/>
    </xf>
    <xf numFmtId="186" fontId="16" fillId="0" borderId="0">
      <protection locked="0"/>
    </xf>
    <xf numFmtId="187" fontId="28" fillId="0" borderId="0" applyNumberFormat="0" applyFill="0" applyBorder="0" applyAlignment="0" applyProtection="0">
      <alignment horizontal="left"/>
    </xf>
    <xf numFmtId="3" fontId="3" fillId="3" borderId="1" applyFont="0" applyProtection="0">
      <alignment horizontal="right"/>
    </xf>
    <xf numFmtId="188" fontId="3" fillId="3" borderId="1" applyFont="0" applyProtection="0">
      <alignment horizontal="right"/>
    </xf>
    <xf numFmtId="173" fontId="3" fillId="3" borderId="1" applyFont="0" applyProtection="0">
      <alignment horizontal="right"/>
    </xf>
    <xf numFmtId="10" fontId="3" fillId="3" borderId="1" applyFont="0" applyProtection="0">
      <alignment horizontal="right"/>
    </xf>
    <xf numFmtId="9" fontId="3" fillId="3" borderId="1" applyFont="0" applyProtection="0">
      <alignment horizontal="right"/>
    </xf>
    <xf numFmtId="189" fontId="3" fillId="3" borderId="1" applyFont="0" applyProtection="0">
      <alignment horizontal="center" wrapText="1"/>
    </xf>
    <xf numFmtId="40" fontId="29" fillId="0" borderId="0" applyBorder="0">
      <alignment horizontal="right"/>
    </xf>
    <xf numFmtId="183" fontId="3" fillId="11" borderId="1" applyFont="0">
      <alignment horizontal="right"/>
    </xf>
    <xf numFmtId="1" fontId="3" fillId="11" borderId="1" applyFont="0" applyProtection="0">
      <alignment horizontal="right"/>
    </xf>
    <xf numFmtId="183" fontId="3" fillId="11" borderId="1" applyFont="0" applyProtection="0"/>
    <xf numFmtId="173" fontId="3" fillId="11" borderId="1" applyFont="0" applyProtection="0"/>
    <xf numFmtId="10" fontId="3" fillId="11" borderId="6" applyFont="0" applyProtection="0">
      <alignment horizontal="right"/>
    </xf>
    <xf numFmtId="9" fontId="3" fillId="11" borderId="6" applyFont="0" applyProtection="0">
      <alignment horizontal="right"/>
    </xf>
    <xf numFmtId="190" fontId="3" fillId="11" borderId="6" applyFont="0" applyProtection="0">
      <alignment horizontal="right"/>
    </xf>
    <xf numFmtId="0" fontId="3" fillId="11" borderId="1" applyFont="0" applyProtection="0">
      <alignment horizontal="center" wrapText="1"/>
      <protection locked="0"/>
    </xf>
    <xf numFmtId="0" fontId="3" fillId="11" borderId="1" applyNumberFormat="0" applyFont="0" applyAlignment="0" applyProtection="0"/>
    <xf numFmtId="0" fontId="25" fillId="0" borderId="7"/>
    <xf numFmtId="191" fontId="3" fillId="0" borderId="0" applyFont="0" applyFill="0" applyBorder="0" applyAlignment="0" applyProtection="0"/>
    <xf numFmtId="192" fontId="3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10" fontId="4" fillId="0" borderId="0" xfId="1" applyNumberFormat="1" applyFont="1" applyAlignment="1">
      <alignment vertical="center"/>
    </xf>
    <xf numFmtId="0" fontId="5" fillId="0" borderId="0" xfId="2" applyFont="1" applyAlignment="1">
      <alignment horizontal="center" vertical="center"/>
    </xf>
    <xf numFmtId="164" fontId="4" fillId="0" borderId="0" xfId="3" applyNumberFormat="1" applyFont="1" applyAlignment="1">
      <alignment vertical="center"/>
    </xf>
    <xf numFmtId="0" fontId="1" fillId="0" borderId="0" xfId="2" applyFont="1" applyAlignment="1">
      <alignment horizontal="left" vertical="center" indent="2"/>
    </xf>
    <xf numFmtId="166" fontId="4" fillId="0" borderId="0" xfId="4" applyNumberFormat="1" applyFont="1" applyFill="1" applyAlignment="1">
      <alignment vertical="center"/>
    </xf>
    <xf numFmtId="0" fontId="1" fillId="0" borderId="0" xfId="2" quotePrefix="1" applyFont="1" applyAlignment="1">
      <alignment vertical="center"/>
    </xf>
    <xf numFmtId="17" fontId="6" fillId="0" borderId="0" xfId="2" applyNumberFormat="1" applyFont="1" applyFill="1" applyAlignment="1">
      <alignment horizontal="center" vertical="center"/>
    </xf>
    <xf numFmtId="17" fontId="6" fillId="0" borderId="0" xfId="2" applyNumberFormat="1" applyFont="1" applyAlignment="1">
      <alignment horizontal="center" vertical="center"/>
    </xf>
    <xf numFmtId="0" fontId="7" fillId="0" borderId="0" xfId="5" applyFont="1" applyAlignment="1">
      <alignment vertical="center"/>
    </xf>
    <xf numFmtId="0" fontId="4" fillId="0" borderId="0" xfId="2" applyFont="1" applyAlignment="1">
      <alignment vertical="center"/>
    </xf>
    <xf numFmtId="0" fontId="30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31" fillId="0" borderId="0" xfId="2" applyFont="1" applyAlignment="1">
      <alignment vertical="center"/>
    </xf>
    <xf numFmtId="0" fontId="32" fillId="0" borderId="0" xfId="2" applyFont="1" applyFill="1" applyAlignment="1">
      <alignment vertical="center"/>
    </xf>
    <xf numFmtId="0" fontId="31" fillId="0" borderId="0" xfId="2" applyFont="1" applyFill="1" applyBorder="1" applyAlignment="1">
      <alignment vertical="center"/>
    </xf>
    <xf numFmtId="0" fontId="33" fillId="0" borderId="0" xfId="2" applyFont="1" applyAlignment="1">
      <alignment horizontal="left" vertical="center" indent="4"/>
    </xf>
    <xf numFmtId="0" fontId="34" fillId="0" borderId="0" xfId="2" applyFont="1" applyAlignment="1">
      <alignment vertical="center"/>
    </xf>
    <xf numFmtId="0" fontId="35" fillId="0" borderId="0" xfId="2" applyFont="1" applyFill="1" applyAlignment="1">
      <alignment vertical="center"/>
    </xf>
    <xf numFmtId="0" fontId="33" fillId="0" borderId="0" xfId="2" applyFont="1" applyAlignment="1">
      <alignment vertical="center"/>
    </xf>
    <xf numFmtId="0" fontId="33" fillId="0" borderId="0" xfId="2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6" fillId="0" borderId="0" xfId="2" applyFont="1" applyFill="1" applyBorder="1" applyAlignment="1">
      <alignment vertical="center"/>
    </xf>
    <xf numFmtId="0" fontId="36" fillId="0" borderId="0" xfId="2" applyFont="1" applyAlignment="1">
      <alignment horizontal="left" vertical="center" wrapText="1"/>
    </xf>
    <xf numFmtId="0" fontId="36" fillId="0" borderId="0" xfId="2" applyFont="1" applyFill="1" applyBorder="1" applyAlignment="1">
      <alignment horizontal="left" vertical="center" wrapText="1"/>
    </xf>
    <xf numFmtId="0" fontId="36" fillId="0" borderId="0" xfId="2" applyFont="1" applyAlignment="1">
      <alignment horizontal="left" vertical="center" wrapText="1"/>
    </xf>
    <xf numFmtId="164" fontId="4" fillId="0" borderId="8" xfId="1" applyNumberFormat="1" applyFont="1" applyBorder="1" applyAlignment="1">
      <alignment vertical="center"/>
    </xf>
    <xf numFmtId="166" fontId="4" fillId="0" borderId="8" xfId="55" applyNumberFormat="1" applyFont="1" applyBorder="1" applyAlignment="1">
      <alignment vertical="center"/>
    </xf>
    <xf numFmtId="166" fontId="4" fillId="0" borderId="8" xfId="55" applyNumberFormat="1" applyFont="1" applyFill="1" applyBorder="1" applyAlignment="1">
      <alignment vertical="center"/>
    </xf>
    <xf numFmtId="0" fontId="4" fillId="0" borderId="8" xfId="2" applyFont="1" applyBorder="1" applyAlignment="1">
      <alignment vertical="center"/>
    </xf>
    <xf numFmtId="164" fontId="4" fillId="0" borderId="9" xfId="1" applyNumberFormat="1" applyFont="1" applyBorder="1" applyAlignment="1">
      <alignment vertical="center"/>
    </xf>
    <xf numFmtId="166" fontId="4" fillId="0" borderId="9" xfId="55" applyNumberFormat="1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38" fillId="12" borderId="10" xfId="2" applyFont="1" applyFill="1" applyBorder="1" applyAlignment="1">
      <alignment vertical="center"/>
    </xf>
    <xf numFmtId="0" fontId="38" fillId="12" borderId="0" xfId="2" applyFont="1" applyFill="1" applyBorder="1" applyAlignment="1">
      <alignment vertical="center"/>
    </xf>
    <xf numFmtId="0" fontId="38" fillId="12" borderId="0" xfId="2" applyFont="1" applyFill="1" applyAlignment="1">
      <alignment vertical="center"/>
    </xf>
    <xf numFmtId="0" fontId="39" fillId="12" borderId="10" xfId="2" applyFont="1" applyFill="1" applyBorder="1" applyAlignment="1">
      <alignment vertical="center"/>
    </xf>
    <xf numFmtId="0" fontId="40" fillId="0" borderId="0" xfId="2" applyFont="1" applyAlignment="1">
      <alignment vertical="center"/>
    </xf>
    <xf numFmtId="0" fontId="40" fillId="0" borderId="0" xfId="2" applyFont="1" applyFill="1" applyBorder="1" applyAlignment="1">
      <alignment vertical="center"/>
    </xf>
    <xf numFmtId="0" fontId="40" fillId="0" borderId="0" xfId="2" applyFont="1" applyFill="1" applyAlignment="1">
      <alignment vertical="center"/>
    </xf>
    <xf numFmtId="164" fontId="4" fillId="0" borderId="9" xfId="3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166" fontId="4" fillId="0" borderId="0" xfId="4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9" xfId="2" applyFont="1" applyFill="1" applyBorder="1" applyAlignment="1">
      <alignment vertical="center"/>
    </xf>
    <xf numFmtId="166" fontId="4" fillId="0" borderId="8" xfId="4" applyNumberFormat="1" applyFont="1" applyBorder="1" applyAlignment="1">
      <alignment vertical="center"/>
    </xf>
    <xf numFmtId="10" fontId="4" fillId="0" borderId="8" xfId="3" applyNumberFormat="1" applyFont="1" applyBorder="1" applyAlignment="1">
      <alignment vertical="center"/>
    </xf>
    <xf numFmtId="10" fontId="4" fillId="0" borderId="8" xfId="3" applyNumberFormat="1" applyFont="1" applyFill="1" applyBorder="1" applyAlignment="1">
      <alignment vertical="center"/>
    </xf>
    <xf numFmtId="166" fontId="4" fillId="0" borderId="9" xfId="4" applyNumberFormat="1" applyFont="1" applyBorder="1" applyAlignment="1">
      <alignment vertical="center"/>
    </xf>
    <xf numFmtId="10" fontId="4" fillId="0" borderId="9" xfId="2" applyNumberFormat="1" applyFont="1" applyBorder="1" applyAlignment="1">
      <alignment vertical="center"/>
    </xf>
    <xf numFmtId="10" fontId="4" fillId="0" borderId="9" xfId="2" applyNumberFormat="1" applyFont="1" applyFill="1" applyBorder="1" applyAlignment="1">
      <alignment vertical="center"/>
    </xf>
    <xf numFmtId="10" fontId="4" fillId="0" borderId="9" xfId="3" applyNumberFormat="1" applyFont="1" applyBorder="1" applyAlignment="1">
      <alignment vertical="center"/>
    </xf>
    <xf numFmtId="10" fontId="4" fillId="0" borderId="9" xfId="3" applyNumberFormat="1" applyFont="1" applyFill="1" applyBorder="1" applyAlignment="1">
      <alignment vertical="center"/>
    </xf>
    <xf numFmtId="164" fontId="4" fillId="0" borderId="9" xfId="3" applyNumberFormat="1" applyFont="1" applyBorder="1" applyAlignment="1">
      <alignment vertical="center"/>
    </xf>
    <xf numFmtId="165" fontId="4" fillId="0" borderId="9" xfId="2" applyNumberFormat="1" applyFont="1" applyBorder="1" applyAlignment="1">
      <alignment vertical="center"/>
    </xf>
    <xf numFmtId="165" fontId="4" fillId="0" borderId="9" xfId="55" applyFont="1" applyFill="1" applyBorder="1" applyAlignment="1">
      <alignment vertical="center"/>
    </xf>
    <xf numFmtId="164" fontId="30" fillId="0" borderId="0" xfId="1" applyNumberFormat="1" applyFont="1" applyFill="1" applyAlignment="1">
      <alignment vertical="center"/>
    </xf>
    <xf numFmtId="10" fontId="30" fillId="0" borderId="0" xfId="1" applyNumberFormat="1" applyFont="1" applyFill="1" applyAlignment="1">
      <alignment vertical="center"/>
    </xf>
    <xf numFmtId="164" fontId="4" fillId="0" borderId="8" xfId="3" applyNumberFormat="1" applyFont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164" fontId="4" fillId="0" borderId="11" xfId="3" applyNumberFormat="1" applyFont="1" applyBorder="1" applyAlignment="1">
      <alignment vertical="center"/>
    </xf>
    <xf numFmtId="166" fontId="4" fillId="0" borderId="11" xfId="4" applyNumberFormat="1" applyFont="1" applyBorder="1" applyAlignment="1">
      <alignment vertical="center"/>
    </xf>
    <xf numFmtId="166" fontId="4" fillId="0" borderId="11" xfId="4" applyNumberFormat="1" applyFont="1" applyFill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2" fillId="0" borderId="0" xfId="2" applyFont="1" applyFill="1" applyAlignment="1">
      <alignment horizontal="left" vertical="center" indent="2"/>
    </xf>
    <xf numFmtId="0" fontId="43" fillId="13" borderId="12" xfId="2" applyFont="1" applyFill="1" applyBorder="1" applyAlignment="1">
      <alignment horizontal="center" vertical="center"/>
    </xf>
    <xf numFmtId="0" fontId="43" fillId="13" borderId="13" xfId="2" applyFont="1" applyFill="1" applyBorder="1" applyAlignment="1">
      <alignment horizontal="center" vertical="center"/>
    </xf>
    <xf numFmtId="0" fontId="43" fillId="13" borderId="14" xfId="2" applyFont="1" applyFill="1" applyBorder="1" applyAlignment="1">
      <alignment horizontal="center" vertical="center"/>
    </xf>
    <xf numFmtId="0" fontId="43" fillId="0" borderId="0" xfId="2" applyFont="1" applyFill="1" applyBorder="1" applyAlignment="1">
      <alignment horizontal="center" vertical="center"/>
    </xf>
    <xf numFmtId="0" fontId="30" fillId="13" borderId="0" xfId="2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44" fillId="0" borderId="0" xfId="2" applyFont="1" applyAlignment="1">
      <alignment vertical="center"/>
    </xf>
    <xf numFmtId="0" fontId="30" fillId="0" borderId="0" xfId="2" applyFont="1" applyFill="1" applyBorder="1" applyAlignment="1">
      <alignment vertical="center"/>
    </xf>
    <xf numFmtId="17" fontId="43" fillId="0" borderId="0" xfId="2" applyNumberFormat="1" applyFont="1" applyFill="1" applyAlignment="1">
      <alignment horizontal="center" vertical="center"/>
    </xf>
    <xf numFmtId="17" fontId="45" fillId="0" borderId="0" xfId="123" applyNumberFormat="1" applyFont="1" applyFill="1" applyAlignment="1">
      <alignment horizontal="center" vertical="center"/>
    </xf>
  </cellXfs>
  <cellStyles count="276">
    <cellStyle name="(4) STM-1 (LECT)_x000d__x000a_PL-4579-M-039-99_x000d__x000a_FALTA APE" xfId="6"/>
    <cellStyle name="(4) STM-1 (LECT)_x000d__x000a_PL-4579-M-039-99_x000d__x000a_FALTA APE 2" xfId="7"/>
    <cellStyle name="(4) STM-1 (LECT)_x000d__x000a_PL-4579-M-039-99_x000d__x000a_FALTA APE 3" xfId="8"/>
    <cellStyle name="(4) STM-1 (LECT)_x000d__x000a_PL-4579-M-039-99_x000d__x000a_FALTA APE 4" xfId="9"/>
    <cellStyle name="(4) STM-1 (LECT)_x000d__x000a_PL-4579-M-039-99_x000d__x000a_FALTA APE 5" xfId="10"/>
    <cellStyle name="(4) STM-1 (LECT)_x000d__x000a_PL-4579-M-039-99_x000d__x000a_FALTA APE_Control Afiliaciones" xfId="11"/>
    <cellStyle name="_x0004_¥" xfId="12"/>
    <cellStyle name="AFE" xfId="13"/>
    <cellStyle name="ANCLAS,REZONES Y SUS PARTES,DE FUNDICION,DE HIERRO O DE ACERO" xfId="14"/>
    <cellStyle name="ANCLAS,REZONES Y SUS PARTES,DE FUNDICION,DE HIERRO O DE ACERO 2" xfId="15"/>
    <cellStyle name="ANCLAS,REZONES Y SUS PARTES,DE FUNDICION,DE HIERRO O DE ACERO_HIPOTESIS MACRO 10-15_US" xfId="16"/>
    <cellStyle name="args.style" xfId="17"/>
    <cellStyle name="bstitutes]_x000d__x000a_; The following mappings take Word for MS-DOS names, PostScript names, and TrueType_x000d__x000a_; names into account" xfId="18"/>
    <cellStyle name="Cabecera 1" xfId="19"/>
    <cellStyle name="Cabecera 2" xfId="20"/>
    <cellStyle name="Calc Currency (0)" xfId="21"/>
    <cellStyle name="calculated" xfId="22"/>
    <cellStyle name="checkExposure" xfId="23"/>
    <cellStyle name="Copied" xfId="24"/>
    <cellStyle name="COST1" xfId="25"/>
    <cellStyle name="Currency 2" xfId="26"/>
    <cellStyle name="Diseño" xfId="27"/>
    <cellStyle name="DOBLE" xfId="28"/>
    <cellStyle name="Entered" xfId="29"/>
    <cellStyle name="Estilo 1" xfId="30"/>
    <cellStyle name="Euro" xfId="31"/>
    <cellStyle name="Fecha" xfId="32"/>
    <cellStyle name="Fijo" xfId="33"/>
    <cellStyle name="Grey" xfId="34"/>
    <cellStyle name="greyed" xfId="35"/>
    <cellStyle name="Header1" xfId="36"/>
    <cellStyle name="Header2" xfId="37"/>
    <cellStyle name="highlightExposure" xfId="38"/>
    <cellStyle name="highlightPD" xfId="39"/>
    <cellStyle name="highlightPercentage" xfId="40"/>
    <cellStyle name="highlightText" xfId="41"/>
    <cellStyle name="Hipervínculo 2" xfId="42"/>
    <cellStyle name="Input [yellow]" xfId="43"/>
    <cellStyle name="Input Cells" xfId="44"/>
    <cellStyle name="inputDate" xfId="45"/>
    <cellStyle name="inputExposure" xfId="46"/>
    <cellStyle name="inputMaturity" xfId="47"/>
    <cellStyle name="inputPD" xfId="48"/>
    <cellStyle name="inputPercentage" xfId="49"/>
    <cellStyle name="inputSelection" xfId="50"/>
    <cellStyle name="inputText" xfId="51"/>
    <cellStyle name="Linked Cells" xfId="52"/>
    <cellStyle name="Millares [0] 2" xfId="53"/>
    <cellStyle name="Millares 10" xfId="54"/>
    <cellStyle name="Millares 11" xfId="55"/>
    <cellStyle name="Millares 12" xfId="56"/>
    <cellStyle name="Millares 12 2" xfId="57"/>
    <cellStyle name="Millares 12 2 2" xfId="58"/>
    <cellStyle name="Millares 13" xfId="59"/>
    <cellStyle name="Millares 14" xfId="60"/>
    <cellStyle name="Millares 2" xfId="61"/>
    <cellStyle name="Millares 2 2" xfId="62"/>
    <cellStyle name="Millares 2 3" xfId="63"/>
    <cellStyle name="Millares 3" xfId="64"/>
    <cellStyle name="Millares 4" xfId="65"/>
    <cellStyle name="Millares 4 2" xfId="66"/>
    <cellStyle name="Millares 4 2 2" xfId="67"/>
    <cellStyle name="Millares 4 2 2 2" xfId="68"/>
    <cellStyle name="Millares 4 2 2 2 2" xfId="69"/>
    <cellStyle name="Millares 4 2 2 2 3" xfId="70"/>
    <cellStyle name="Millares 4 2 2 2 3 2" xfId="71"/>
    <cellStyle name="Millares 4 2 2 2 3 2 2" xfId="72"/>
    <cellStyle name="Millares 4 2 2 2 4" xfId="73"/>
    <cellStyle name="Millares 4 2 2 2 4 2" xfId="74"/>
    <cellStyle name="Millares 5" xfId="75"/>
    <cellStyle name="Millares 5 2" xfId="76"/>
    <cellStyle name="Millares 6" xfId="77"/>
    <cellStyle name="Millares 6 2" xfId="78"/>
    <cellStyle name="Millares 6 2 2" xfId="79"/>
    <cellStyle name="Millares 6 2 2 2" xfId="80"/>
    <cellStyle name="Millares 6 2 2 2 2" xfId="81"/>
    <cellStyle name="Millares 6 2 2 2 3" xfId="82"/>
    <cellStyle name="Millares 6 2 2 2 3 2" xfId="83"/>
    <cellStyle name="Millares 6 2 2 2 3 2 2" xfId="84"/>
    <cellStyle name="Millares 6 2 3" xfId="85"/>
    <cellStyle name="Millares 6 2 3 2" xfId="86"/>
    <cellStyle name="Millares 6 2 3 2 2" xfId="87"/>
    <cellStyle name="Millares 6 2 3 2 3" xfId="88"/>
    <cellStyle name="Millares 6 2 3 2 3 2" xfId="89"/>
    <cellStyle name="Millares 6 2 3 2 3 2 2" xfId="90"/>
    <cellStyle name="Millares 6 2 3 2 4" xfId="91"/>
    <cellStyle name="Millares 6 2 3 2 5" xfId="92"/>
    <cellStyle name="Millares 6 2 3 2 5 2" xfId="93"/>
    <cellStyle name="Millares 7" xfId="94"/>
    <cellStyle name="Millares 7 2" xfId="95"/>
    <cellStyle name="Millares 7 2 2" xfId="96"/>
    <cellStyle name="Millares 7 2 2 2" xfId="97"/>
    <cellStyle name="Millares 7 2 2 3" xfId="98"/>
    <cellStyle name="Millares 7 2 2 4" xfId="99"/>
    <cellStyle name="Millares 7 2 2 4 2" xfId="100"/>
    <cellStyle name="Millares 7 2 2 4 2 2" xfId="4"/>
    <cellStyle name="Millares 8" xfId="101"/>
    <cellStyle name="Millares 9" xfId="102"/>
    <cellStyle name="Millares_35-43 Bcos Ene-2002" xfId="103"/>
    <cellStyle name="Milliers [0]_!!!GO" xfId="104"/>
    <cellStyle name="Milliers_!!!GO" xfId="105"/>
    <cellStyle name="Monétaire [0]_!!!GO" xfId="106"/>
    <cellStyle name="Monétaire_!!!GO" xfId="107"/>
    <cellStyle name="Monetario" xfId="108"/>
    <cellStyle name="Monetario0" xfId="109"/>
    <cellStyle name="Normal" xfId="0" builtinId="0"/>
    <cellStyle name="Normal - Style1" xfId="110"/>
    <cellStyle name="Normal 10" xfId="111"/>
    <cellStyle name="Normal 10 2" xfId="112"/>
    <cellStyle name="Normal 10 2 2" xfId="113"/>
    <cellStyle name="Normal 10 2 2 2" xfId="114"/>
    <cellStyle name="Normal 10 2 2 2 2" xfId="115"/>
    <cellStyle name="Normal 10 3" xfId="116"/>
    <cellStyle name="Normal 10 4" xfId="117"/>
    <cellStyle name="Normal 10 4 2" xfId="118"/>
    <cellStyle name="Normal 10 4 2 2" xfId="119"/>
    <cellStyle name="Normal 11" xfId="120"/>
    <cellStyle name="Normal 12" xfId="121"/>
    <cellStyle name="Normal 12 2" xfId="122"/>
    <cellStyle name="Normal 12 2 2" xfId="123"/>
    <cellStyle name="Normal 2" xfId="124"/>
    <cellStyle name="Normal 2 2" xfId="125"/>
    <cellStyle name="Normal 2 2 2" xfId="126"/>
    <cellStyle name="Normal 2 2 2 2" xfId="127"/>
    <cellStyle name="Normal 2 2 2 2 2" xfId="128"/>
    <cellStyle name="Normal 2 2 2 2 2 2" xfId="129"/>
    <cellStyle name="Normal 22" xfId="130"/>
    <cellStyle name="Normal 3" xfId="131"/>
    <cellStyle name="Normal 3 2" xfId="132"/>
    <cellStyle name="Normal 4" xfId="133"/>
    <cellStyle name="Normal 4 2" xfId="134"/>
    <cellStyle name="Normal 4 3" xfId="135"/>
    <cellStyle name="Normal 4 3 2" xfId="136"/>
    <cellStyle name="Normal 4 3 2 2" xfId="137"/>
    <cellStyle name="Normal 4 3 2 2 2" xfId="138"/>
    <cellStyle name="Normal 4 3 2 2 3" xfId="139"/>
    <cellStyle name="Normal 4 3 2 2 3 2" xfId="140"/>
    <cellStyle name="Normal 4 3 2 2 3 2 2" xfId="141"/>
    <cellStyle name="Normal 4 3 2 2 3 3" xfId="142"/>
    <cellStyle name="Normal 4 3 2 2 4" xfId="143"/>
    <cellStyle name="Normal 4 3 2 2 4 2" xfId="5"/>
    <cellStyle name="Normal 5" xfId="144"/>
    <cellStyle name="Normal 5 2" xfId="145"/>
    <cellStyle name="Normal 5 2 2" xfId="146"/>
    <cellStyle name="Normal 5 2 2 2" xfId="147"/>
    <cellStyle name="Normal 5 2 2 2 2" xfId="148"/>
    <cellStyle name="Normal 5 2 2 2 3" xfId="149"/>
    <cellStyle name="Normal 5 2 2 2 3 2" xfId="150"/>
    <cellStyle name="Normal 5 2 2 2 3 2 2" xfId="151"/>
    <cellStyle name="Normal 5 2 3" xfId="152"/>
    <cellStyle name="Normal 5 2 3 2" xfId="153"/>
    <cellStyle name="Normal 5 2 3 2 2" xfId="154"/>
    <cellStyle name="Normal 5 2 3 2 3" xfId="155"/>
    <cellStyle name="Normal 5 2 3 2 3 2" xfId="156"/>
    <cellStyle name="Normal 5 2 3 2 3 2 2" xfId="157"/>
    <cellStyle name="Normal 5 2 3 2 3 2 2 2" xfId="158"/>
    <cellStyle name="Normal 5 2 3 2 4" xfId="159"/>
    <cellStyle name="Normal 5 2 3 2 5" xfId="160"/>
    <cellStyle name="Normal 5 2 3 2 5 2" xfId="161"/>
    <cellStyle name="Normal 5 2 4" xfId="162"/>
    <cellStyle name="Normal 5 2 4 2" xfId="163"/>
    <cellStyle name="Normal 5 2 4 2 2" xfId="164"/>
    <cellStyle name="Normal 5 2 4 2 3" xfId="165"/>
    <cellStyle name="Normal 5 2 4 2 3 2" xfId="166"/>
    <cellStyle name="Normal 5 2 4 2 3 2 2" xfId="167"/>
    <cellStyle name="Normal 6" xfId="168"/>
    <cellStyle name="Normal 7" xfId="169"/>
    <cellStyle name="Normal 8" xfId="170"/>
    <cellStyle name="Normal 8 2" xfId="171"/>
    <cellStyle name="Normal 8 2 2" xfId="172"/>
    <cellStyle name="Normal 8 2 2 2" xfId="173"/>
    <cellStyle name="Normal 8 2 2 2 2" xfId="174"/>
    <cellStyle name="Normal 8 2 2 3" xfId="175"/>
    <cellStyle name="Normal 8 2 2 3 2" xfId="176"/>
    <cellStyle name="Normal 8 2 2 3 2 2" xfId="177"/>
    <cellStyle name="Normal 8 3" xfId="178"/>
    <cellStyle name="Normal 8 3 2" xfId="179"/>
    <cellStyle name="Normal 8 3 2 2" xfId="180"/>
    <cellStyle name="Normal 8 3 2 3" xfId="181"/>
    <cellStyle name="Normal 8 3 2 4" xfId="182"/>
    <cellStyle name="Normal 8 3 2 4 2" xfId="183"/>
    <cellStyle name="Normal 8 3 2 4 2 2" xfId="2"/>
    <cellStyle name="Normal 8 4" xfId="184"/>
    <cellStyle name="Normal 8 4 2" xfId="185"/>
    <cellStyle name="Normal 8 4 2 2" xfId="186"/>
    <cellStyle name="Normal 8 4 2 3" xfId="187"/>
    <cellStyle name="Normal 8 4 2 3 2" xfId="188"/>
    <cellStyle name="Normal 8 4 2 3 2 2" xfId="189"/>
    <cellStyle name="Normal 8 4 2 4" xfId="190"/>
    <cellStyle name="Normal 8 4 2 5" xfId="191"/>
    <cellStyle name="Normal 8 4 2 5 2" xfId="192"/>
    <cellStyle name="Normal 9" xfId="193"/>
    <cellStyle name="Œ…‹æØ‚è [0.00]_!!!GO" xfId="194"/>
    <cellStyle name="Œ…‹æØ‚è_!!!GO" xfId="195"/>
    <cellStyle name="optionalExposure" xfId="196"/>
    <cellStyle name="optionalMaturity" xfId="197"/>
    <cellStyle name="optionalPD" xfId="198"/>
    <cellStyle name="optionalPercentage" xfId="199"/>
    <cellStyle name="optionalSelection" xfId="200"/>
    <cellStyle name="optionalText" xfId="201"/>
    <cellStyle name="per.style" xfId="202"/>
    <cellStyle name="Percent" xfId="1" builtinId="5"/>
    <cellStyle name="Percent [2]" xfId="203"/>
    <cellStyle name="Percent 2" xfId="204"/>
    <cellStyle name="Porcen - Estilo1" xfId="205"/>
    <cellStyle name="Porcentaje" xfId="206"/>
    <cellStyle name="Porcentual 2" xfId="207"/>
    <cellStyle name="Porcentual 2 2" xfId="208"/>
    <cellStyle name="Porcentual 2 3" xfId="209"/>
    <cellStyle name="Porcentual 3" xfId="210"/>
    <cellStyle name="Porcentual 3 2" xfId="211"/>
    <cellStyle name="Porcentual 3 2 2" xfId="212"/>
    <cellStyle name="Porcentual 3 2 2 2" xfId="213"/>
    <cellStyle name="Porcentual 3 2 2 2 2" xfId="214"/>
    <cellStyle name="Porcentual 3 2 2 2 3" xfId="215"/>
    <cellStyle name="Porcentual 3 2 2 2 3 2" xfId="216"/>
    <cellStyle name="Porcentual 3 2 2 2 3 2 2" xfId="217"/>
    <cellStyle name="Porcentual 3 2 2 2 4" xfId="218"/>
    <cellStyle name="Porcentual 3 2 2 2 4 2" xfId="219"/>
    <cellStyle name="Porcentual 4" xfId="220"/>
    <cellStyle name="Porcentual 4 2" xfId="221"/>
    <cellStyle name="Porcentual 4 2 2" xfId="222"/>
    <cellStyle name="Porcentual 4 2 2 2" xfId="223"/>
    <cellStyle name="Porcentual 4 2 2 2 2" xfId="224"/>
    <cellStyle name="Porcentual 4 2 2 2 3" xfId="225"/>
    <cellStyle name="Porcentual 4 2 2 2 3 2" xfId="226"/>
    <cellStyle name="Porcentual 4 2 2 2 3 2 2" xfId="227"/>
    <cellStyle name="Porcentual 4 2 3" xfId="228"/>
    <cellStyle name="Porcentual 4 2 3 2" xfId="229"/>
    <cellStyle name="Porcentual 4 2 3 2 2" xfId="230"/>
    <cellStyle name="Porcentual 4 2 3 2 3" xfId="231"/>
    <cellStyle name="Porcentual 4 2 3 2 3 2" xfId="232"/>
    <cellStyle name="Porcentual 4 2 3 2 3 2 2" xfId="233"/>
    <cellStyle name="Porcentual 4 2 3 2 4" xfId="234"/>
    <cellStyle name="Porcentual 4 2 3 2 5" xfId="235"/>
    <cellStyle name="Porcentual 4 2 3 2 6" xfId="236"/>
    <cellStyle name="Porcentual 4 2 3 2 6 2" xfId="237"/>
    <cellStyle name="Porcentual 5" xfId="238"/>
    <cellStyle name="Porcentual 5 2" xfId="239"/>
    <cellStyle name="Porcentual 5 2 2" xfId="240"/>
    <cellStyle name="Porcentual 5 2 2 2" xfId="241"/>
    <cellStyle name="Porcentual 5 2 2 3" xfId="242"/>
    <cellStyle name="Porcentual 5 2 2 4" xfId="243"/>
    <cellStyle name="Porcentual 5 2 2 4 2" xfId="244"/>
    <cellStyle name="Porcentual 5 2 2 4 2 2" xfId="3"/>
    <cellStyle name="Porcentual 5 3" xfId="245"/>
    <cellStyle name="Porcentual 6" xfId="246"/>
    <cellStyle name="Porcentual 6 2" xfId="247"/>
    <cellStyle name="Porcentual 7" xfId="248"/>
    <cellStyle name="Porcentual 8" xfId="249"/>
    <cellStyle name="Porcentual 8 2" xfId="250"/>
    <cellStyle name="Porcentual 8 2 2" xfId="251"/>
    <cellStyle name="pricing" xfId="252"/>
    <cellStyle name="PSChar" xfId="253"/>
    <cellStyle name="Punto" xfId="254"/>
    <cellStyle name="Punto0" xfId="255"/>
    <cellStyle name="RevList" xfId="256"/>
    <cellStyle name="showExposure" xfId="257"/>
    <cellStyle name="showParameterE" xfId="258"/>
    <cellStyle name="showParameterS" xfId="259"/>
    <cellStyle name="showPD" xfId="260"/>
    <cellStyle name="showPercentage" xfId="261"/>
    <cellStyle name="showSelection" xfId="262"/>
    <cellStyle name="Subtotal" xfId="263"/>
    <cellStyle name="supFloat" xfId="264"/>
    <cellStyle name="supInt" xfId="265"/>
    <cellStyle name="supParameterE" xfId="266"/>
    <cellStyle name="supParameterS" xfId="267"/>
    <cellStyle name="supPD" xfId="268"/>
    <cellStyle name="supPercentage" xfId="269"/>
    <cellStyle name="supPercentageL" xfId="270"/>
    <cellStyle name="supSelection" xfId="271"/>
    <cellStyle name="supText" xfId="272"/>
    <cellStyle name="Total2 - Estilo2" xfId="273"/>
    <cellStyle name="Währung [0]_35ERI8T2gbIEMixb4v26icuOo" xfId="274"/>
    <cellStyle name="Währung_35ERI8T2gbIEMixb4v26icuOo" xfId="27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9.xml"/><Relationship Id="rId12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2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externalLink" Target="externalLinks/externalLink3.xml"/><Relationship Id="rId6" Type="http://schemas.openxmlformats.org/officeDocument/2006/relationships/externalLink" Target="externalLinks/externalLink4.xml"/><Relationship Id="rId7" Type="http://schemas.openxmlformats.org/officeDocument/2006/relationships/externalLink" Target="externalLinks/externalLink5.xml"/><Relationship Id="rId8" Type="http://schemas.openxmlformats.org/officeDocument/2006/relationships/externalLink" Target="externalLinks/externalLink6.xml"/><Relationship Id="rId9" Type="http://schemas.openxmlformats.org/officeDocument/2006/relationships/externalLink" Target="externalLinks/externalLink7.xml"/><Relationship Id="rId10" Type="http://schemas.openxmlformats.org/officeDocument/2006/relationships/externalLink" Target="externalLinks/externalLink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n-US" sz="1400">
                <a:solidFill>
                  <a:srgbClr val="0070C0"/>
                </a:solidFill>
              </a:rPr>
              <a:t>Ratio de Eficiencia</a:t>
            </a:r>
          </a:p>
        </c:rich>
      </c:tx>
      <c:layout>
        <c:manualLayout>
          <c:xMode val="edge"/>
          <c:yMode val="edge"/>
          <c:x val="0.0139374453193357"/>
          <c:y val="0.027799221038100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'DR1'!$B$5</c:f>
              <c:strCache>
                <c:ptCount val="1"/>
                <c:pt idx="0">
                  <c:v>Ratio de Eficiencia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00541760683829958"/>
                  <c:y val="-0.009266407012700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157010351255018"/>
                  <c:y val="0.0046328386871763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548628673601349"/>
                  <c:y val="0.013899610519050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>
                    <a:solidFill>
                      <a:srgbClr val="0070C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'DR1'!$C$4:$E$4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'DR1'!$C$5:$E$5</c:f>
              <c:numCache>
                <c:formatCode>0.00%</c:formatCode>
                <c:ptCount val="3"/>
                <c:pt idx="0">
                  <c:v>0.365520867928244</c:v>
                </c:pt>
                <c:pt idx="1">
                  <c:v>0.364237852362888</c:v>
                </c:pt>
                <c:pt idx="2">
                  <c:v>0.389155669693287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9106760"/>
        <c:axId val="2094635192"/>
      </c:lineChart>
      <c:catAx>
        <c:axId val="209910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b="0">
                <a:solidFill>
                  <a:srgbClr val="002060"/>
                </a:solidFill>
              </a:defRPr>
            </a:pPr>
            <a:endParaRPr lang="en-US"/>
          </a:p>
        </c:txPr>
        <c:crossAx val="2094635192"/>
        <c:crosses val="autoZero"/>
        <c:auto val="1"/>
        <c:lblAlgn val="ctr"/>
        <c:lblOffset val="100"/>
        <c:noMultiLvlLbl val="0"/>
      </c:catAx>
      <c:valAx>
        <c:axId val="2094635192"/>
        <c:scaling>
          <c:orientation val="minMax"/>
          <c:max val="0.5"/>
          <c:min val="0.2"/>
        </c:scaling>
        <c:delete val="1"/>
        <c:axPos val="l"/>
        <c:numFmt formatCode="0.00%" sourceLinked="1"/>
        <c:majorTickMark val="out"/>
        <c:minorTickMark val="none"/>
        <c:tickLblPos val="none"/>
        <c:crossAx val="20991067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n-US" sz="1400">
                <a:solidFill>
                  <a:srgbClr val="0070C0"/>
                </a:solidFill>
              </a:rPr>
              <a:t>Beneficio después</a:t>
            </a:r>
            <a:r>
              <a:rPr lang="en-US" sz="1400" baseline="0">
                <a:solidFill>
                  <a:srgbClr val="0070C0"/>
                </a:solidFill>
              </a:rPr>
              <a:t> de Impuestos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n-US" sz="1100" b="0" baseline="0">
                <a:solidFill>
                  <a:srgbClr val="0070C0"/>
                </a:solidFill>
              </a:rPr>
              <a:t>En millones de nuevos soles</a:t>
            </a:r>
            <a:endParaRPr lang="en-US" sz="1100" b="0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0.0188818897637805"/>
          <c:y val="0.02779922103810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05555555555556"/>
          <c:y val="0.331366714774169"/>
          <c:w val="0.938888888888898"/>
          <c:h val="0.51814282232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'DR1'!$B$8</c:f>
              <c:strCache>
                <c:ptCount val="1"/>
                <c:pt idx="0">
                  <c:v>BDI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-0.00277777777777785"/>
                  <c:y val="0.1575285543967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0277777777777785"/>
                  <c:y val="0.2409265823302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555555555555555"/>
                  <c:y val="0.2687258033683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'DR1'!$C$7:$E$7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'DR1'!$C$8:$E$8</c:f>
              <c:numCache>
                <c:formatCode>_ * #,##0_ ;_ * \-#,##0_ ;_ * "-"??_ ;_ @_ </c:formatCode>
                <c:ptCount val="3"/>
                <c:pt idx="0">
                  <c:v>1304.337999999999</c:v>
                </c:pt>
                <c:pt idx="1">
                  <c:v>1343.780000000001</c:v>
                </c:pt>
                <c:pt idx="2">
                  <c:v>1371.604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1"/>
        <c:axId val="2094669960"/>
        <c:axId val="2119283000"/>
      </c:barChart>
      <c:catAx>
        <c:axId val="209466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b="0">
                <a:solidFill>
                  <a:srgbClr val="002060"/>
                </a:solidFill>
              </a:defRPr>
            </a:pPr>
            <a:endParaRPr lang="en-US"/>
          </a:p>
        </c:txPr>
        <c:crossAx val="2119283000"/>
        <c:crosses val="autoZero"/>
        <c:auto val="1"/>
        <c:lblAlgn val="ctr"/>
        <c:lblOffset val="100"/>
        <c:noMultiLvlLbl val="0"/>
      </c:catAx>
      <c:valAx>
        <c:axId val="2119283000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one"/>
        <c:crossAx val="20946699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rgbClr val="0070C0"/>
                </a:solidFill>
              </a:rPr>
              <a:t>ROE</a:t>
            </a:r>
          </a:p>
        </c:rich>
      </c:tx>
      <c:layout>
        <c:manualLayout>
          <c:xMode val="edge"/>
          <c:yMode val="edge"/>
          <c:x val="0.018173665791776"/>
          <c:y val="0.027799221038100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'DR1'!$B$12</c:f>
              <c:strCache>
                <c:ptCount val="1"/>
                <c:pt idx="0">
                  <c:v>ROE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0"/>
                  <c:y val="4.24705415182283E-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222222222222222"/>
                  <c:y val="0.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833333333333334"/>
                  <c:y val="0.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0">
                    <a:solidFill>
                      <a:srgbClr val="0070C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'DR1'!$C$11:$E$11</c:f>
              <c:numCache>
                <c:formatCode>General</c:formatCode>
                <c:ptCount val="3"/>
                <c:pt idx="0">
                  <c:v>2013.0</c:v>
                </c:pt>
                <c:pt idx="1">
                  <c:v>2014.0</c:v>
                </c:pt>
                <c:pt idx="2">
                  <c:v>2015.0</c:v>
                </c:pt>
              </c:numCache>
            </c:numRef>
          </c:cat>
          <c:val>
            <c:numRef>
              <c:f>'DR1'!$C$12:$E$12</c:f>
              <c:numCache>
                <c:formatCode>0.00%</c:formatCode>
                <c:ptCount val="3"/>
                <c:pt idx="0">
                  <c:v>0.297880779200054</c:v>
                </c:pt>
                <c:pt idx="1">
                  <c:v>0.266853274972628</c:v>
                </c:pt>
                <c:pt idx="2">
                  <c:v>0.2392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8965576"/>
        <c:axId val="2096040440"/>
      </c:lineChart>
      <c:catAx>
        <c:axId val="209896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 b="0">
                <a:solidFill>
                  <a:srgbClr val="002060"/>
                </a:solidFill>
              </a:defRPr>
            </a:pPr>
            <a:endParaRPr lang="en-US"/>
          </a:p>
        </c:txPr>
        <c:crossAx val="2096040440"/>
        <c:crosses val="autoZero"/>
        <c:auto val="1"/>
        <c:lblAlgn val="ctr"/>
        <c:lblOffset val="100"/>
        <c:noMultiLvlLbl val="0"/>
      </c:catAx>
      <c:valAx>
        <c:axId val="2096040440"/>
        <c:scaling>
          <c:orientation val="minMax"/>
          <c:max val="0.45"/>
          <c:min val="0.1"/>
        </c:scaling>
        <c:delete val="1"/>
        <c:axPos val="l"/>
        <c:numFmt formatCode="0.00%" sourceLinked="1"/>
        <c:majorTickMark val="out"/>
        <c:minorTickMark val="none"/>
        <c:tickLblPos val="none"/>
        <c:crossAx val="20989655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169332</xdr:colOff>
      <xdr:row>14</xdr:row>
      <xdr:rowOff>31750</xdr:rowOff>
    </xdr:from>
    <xdr:to>
      <xdr:col>6</xdr:col>
      <xdr:colOff>222249</xdr:colOff>
      <xdr:row>28</xdr:row>
      <xdr:rowOff>105834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370416</xdr:colOff>
      <xdr:row>14</xdr:row>
      <xdr:rowOff>31750</xdr:rowOff>
    </xdr:from>
    <xdr:to>
      <xdr:col>12</xdr:col>
      <xdr:colOff>370416</xdr:colOff>
      <xdr:row>28</xdr:row>
      <xdr:rowOff>105834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518584</xdr:colOff>
      <xdr:row>14</xdr:row>
      <xdr:rowOff>21166</xdr:rowOff>
    </xdr:from>
    <xdr:to>
      <xdr:col>18</xdr:col>
      <xdr:colOff>518584</xdr:colOff>
      <xdr:row>28</xdr:row>
      <xdr:rowOff>95250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0.25695</cdr:x>
      <cdr:y>0.27027</cdr:y>
    </cdr:from>
    <cdr:to>
      <cdr:x>0.39352</cdr:x>
      <cdr:y>0.36294</cdr:y>
    </cdr:to>
    <cdr:sp macro="" textlink="">
      <cdr:nvSpPr>
        <cdr:cNvPr id="6" name="3 CuadroTexto"/>
        <cdr:cNvSpPr txBox="1"/>
      </cdr:nvSpPr>
      <cdr:spPr>
        <a:xfrm xmlns:a="http://schemas.openxmlformats.org/drawingml/2006/main">
          <a:off x="1174768" y="740825"/>
          <a:ext cx="624398" cy="254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PE" sz="11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0.27545</cdr:x>
      <cdr:y>0.30117</cdr:y>
    </cdr:from>
    <cdr:to>
      <cdr:x>0.40277</cdr:x>
      <cdr:y>0.40928</cdr:y>
    </cdr:to>
    <cdr:sp macro="" textlink="">
      <cdr:nvSpPr>
        <cdr:cNvPr id="9" name="8 Rectángulo redondeado"/>
        <cdr:cNvSpPr/>
      </cdr:nvSpPr>
      <cdr:spPr>
        <a:xfrm xmlns:a="http://schemas.openxmlformats.org/drawingml/2006/main">
          <a:off x="1259376" y="825526"/>
          <a:ext cx="582107" cy="296339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0.5625</cdr:x>
      <cdr:y>0.25482</cdr:y>
    </cdr:from>
    <cdr:to>
      <cdr:x>0.68981</cdr:x>
      <cdr:y>0.36293</cdr:y>
    </cdr:to>
    <cdr:sp macro="" textlink="">
      <cdr:nvSpPr>
        <cdr:cNvPr id="10" name="1 Rectángulo redondeado"/>
        <cdr:cNvSpPr/>
      </cdr:nvSpPr>
      <cdr:spPr>
        <a:xfrm xmlns:a="http://schemas.openxmlformats.org/drawingml/2006/main">
          <a:off x="2571767" y="698477"/>
          <a:ext cx="582061" cy="296339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0.26619</cdr:x>
      <cdr:y>0.30503</cdr:y>
    </cdr:from>
    <cdr:to>
      <cdr:x>0.40971</cdr:x>
      <cdr:y>0.39383</cdr:y>
    </cdr:to>
    <cdr:sp macro="" textlink="[2]DR1!$D$9">
      <cdr:nvSpPr>
        <cdr:cNvPr id="11" name="10 CuadroTexto"/>
        <cdr:cNvSpPr txBox="1"/>
      </cdr:nvSpPr>
      <cdr:spPr>
        <a:xfrm xmlns:a="http://schemas.openxmlformats.org/drawingml/2006/main">
          <a:off x="1217040" y="836107"/>
          <a:ext cx="656173" cy="243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pPr algn="ctr"/>
          <a:fld id="{6EA5798B-A786-4A76-88D5-746915EB67BD}" type="TxLink">
            <a:rPr lang="es-PE" sz="1100" b="1" i="0" u="none" strike="noStrike">
              <a:solidFill>
                <a:schemeClr val="bg1"/>
              </a:solidFill>
              <a:latin typeface="+mn-lt"/>
              <a:cs typeface="Calibri"/>
            </a:rPr>
            <a:pPr algn="ctr"/>
            <a:t>3.0%</a:t>
          </a:fld>
          <a:endParaRPr lang="es-PE" sz="11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0.55324</cdr:x>
      <cdr:y>0.25868</cdr:y>
    </cdr:from>
    <cdr:to>
      <cdr:x>0.69676</cdr:x>
      <cdr:y>0.34748</cdr:y>
    </cdr:to>
    <cdr:sp macro="" textlink="[2]DR1!$E$9">
      <cdr:nvSpPr>
        <cdr:cNvPr id="12" name="1 CuadroTexto"/>
        <cdr:cNvSpPr txBox="1"/>
      </cdr:nvSpPr>
      <cdr:spPr>
        <a:xfrm xmlns:a="http://schemas.openxmlformats.org/drawingml/2006/main">
          <a:off x="2529430" y="709058"/>
          <a:ext cx="656173" cy="243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67B346D7-7837-426B-B058-F9DF4CF6E2F5}" type="TxLink">
            <a:rPr lang="es-PE" sz="1100" b="1" i="0" u="none" strike="noStrike">
              <a:solidFill>
                <a:sysClr val="window" lastClr="FFFFFF"/>
              </a:solidFill>
              <a:latin typeface="+mn-lt"/>
              <a:cs typeface="Calibri"/>
            </a:rPr>
            <a:pPr algn="ctr"/>
            <a:t>2.1%</a:t>
          </a:fld>
          <a:endParaRPr lang="es-PE" sz="1100" b="1">
            <a:solidFill>
              <a:sysClr val="window" lastClr="FFFFFF"/>
            </a:solidFill>
            <a:latin typeface="+mn-lt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esktop/Excel%20por%20secci&#243;n/Informe%20de%20Gesti&#243;n/Estado%20de%20resultad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esktop/Excel%20por%20secci&#243;n/Informe%20de%20Gesti&#243;n/Evoluci&#243;n%20gener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esktop/Excel%20por%20secci&#243;n/Informe%20de%20Gesti&#243;n/Calidad%20de%20Cr&#233;dit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esktop/Excel%20por%20secci&#243;n/Informe%20de%20Gesti&#243;n/Gesti&#243;n%20de%20Cr&#233;di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emoria%20Anual_2015_%20version%20para%20we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ou03bd01/analisis/Analisis/Renta%20Variable/Doctos/Bolsa%20al%20Dia/Analisis/Multiplos/concentra_ult_ver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5908/Mis%20documentos/Planificaci&#243;n/Memoria/Memoria%202010/Memoria%20RSC/2010/Datos%20Finanz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Jviza1/data_comun/DOCUME~1/p009736/CONFIG~1/Temp/XPgrpwise/Boletin-Bcos/F&#243;rmula%20Excel-Siscor/Bcos/EEFF%20e%20Indicadores%20Bancos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4586/Escritorio/Modelo%20de%20Programaci&#243;n%20Financiera/NUEVO%20MODELO/MODELO%20PF_BBVA__Jul09_ejercicio_comple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3682/My%20Documents/LC%20Oficina/Valorizaciones/La%20Cima/0811%20GoldField%20La%20CimaValuation%20ECS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esktop/Excel%20por%20secci&#243;n/Informe%20de%20Gesti&#243;n/Base%20de%20capit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GP"/>
      <sheetName val="MGF"/>
      <sheetName val="MGN"/>
      <sheetName val="GA"/>
      <sheetName val="R&amp;E"/>
      <sheetName val="Rentabilidad"/>
    </sheetNames>
    <sheetDataSet>
      <sheetData sheetId="0">
        <row r="10">
          <cell r="C10">
            <v>2705.8040000000001</v>
          </cell>
          <cell r="D10">
            <v>2686.1819999999998</v>
          </cell>
        </row>
        <row r="12">
          <cell r="C12">
            <v>2067.623</v>
          </cell>
          <cell r="D12">
            <v>2171.7069999999999</v>
          </cell>
        </row>
        <row r="13">
          <cell r="C13">
            <v>970.63199999999995</v>
          </cell>
          <cell r="D13">
            <v>854.375</v>
          </cell>
        </row>
        <row r="14">
          <cell r="C14">
            <v>-188.81800000000001</v>
          </cell>
          <cell r="D14">
            <v>-147.09399999999999</v>
          </cell>
        </row>
        <row r="18">
          <cell r="C18">
            <v>-1506.1110000000001</v>
          </cell>
          <cell r="D18">
            <v>-1307.8240000000001</v>
          </cell>
        </row>
        <row r="24">
          <cell r="C24">
            <v>1888.2190000000001</v>
          </cell>
          <cell r="D24">
            <v>1881.5419999999999</v>
          </cell>
        </row>
        <row r="26">
          <cell r="C26">
            <v>1371.604</v>
          </cell>
          <cell r="D26">
            <v>1343.78</v>
          </cell>
        </row>
      </sheetData>
      <sheetData sheetId="1">
        <row r="6">
          <cell r="C6">
            <v>2013</v>
          </cell>
        </row>
      </sheetData>
      <sheetData sheetId="2">
        <row r="6">
          <cell r="C6">
            <v>2013</v>
          </cell>
        </row>
      </sheetData>
      <sheetData sheetId="3">
        <row r="6">
          <cell r="C6">
            <v>2013</v>
          </cell>
        </row>
      </sheetData>
      <sheetData sheetId="4">
        <row r="5">
          <cell r="C5">
            <v>2013</v>
          </cell>
        </row>
        <row r="6">
          <cell r="D6">
            <v>0.36423785236288764</v>
          </cell>
          <cell r="E6">
            <v>0.38915566969328663</v>
          </cell>
        </row>
      </sheetData>
      <sheetData sheetId="5">
        <row r="5">
          <cell r="C5">
            <v>2013</v>
          </cell>
        </row>
        <row r="6">
          <cell r="E6">
            <v>1371.604</v>
          </cell>
        </row>
        <row r="7">
          <cell r="D7">
            <v>0.2668532749726279</v>
          </cell>
          <cell r="E7">
            <v>0.23920000000000002</v>
          </cell>
        </row>
        <row r="13">
          <cell r="D13">
            <v>2.2621248170306876E-2</v>
          </cell>
          <cell r="E13">
            <v>1.8709235662580152E-2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Activos"/>
      <sheetName val="Pasivos"/>
    </sheetNames>
    <sheetDataSet>
      <sheetData sheetId="0">
        <row r="9">
          <cell r="C9">
            <v>23341.409</v>
          </cell>
          <cell r="D9">
            <v>14523.652</v>
          </cell>
        </row>
        <row r="15">
          <cell r="C15">
            <v>47848.767999999996</v>
          </cell>
          <cell r="D15">
            <v>42056.398999999998</v>
          </cell>
        </row>
        <row r="17">
          <cell r="C17">
            <v>1077.1089999999999</v>
          </cell>
          <cell r="D17">
            <v>976.19138300000009</v>
          </cell>
        </row>
        <row r="18">
          <cell r="C18">
            <v>858.27499999999998</v>
          </cell>
          <cell r="D18">
            <v>762.54688299999998</v>
          </cell>
        </row>
        <row r="21">
          <cell r="C21">
            <v>-2192.6439999999998</v>
          </cell>
          <cell r="D21">
            <v>-1973.02234223</v>
          </cell>
        </row>
        <row r="24">
          <cell r="C24">
            <v>81116.142000000007</v>
          </cell>
          <cell r="D24">
            <v>62896.26</v>
          </cell>
        </row>
        <row r="27">
          <cell r="C27">
            <v>46439.851999999999</v>
          </cell>
          <cell r="D27">
            <v>38555.171999999999</v>
          </cell>
        </row>
        <row r="28">
          <cell r="C28">
            <v>1430.356</v>
          </cell>
          <cell r="D28">
            <v>1648.4110000000001</v>
          </cell>
        </row>
        <row r="38">
          <cell r="C38">
            <v>6255.9870000000001</v>
          </cell>
          <cell r="D38">
            <v>5577.8689999999997</v>
          </cell>
        </row>
      </sheetData>
      <sheetData sheetId="1">
        <row r="6">
          <cell r="B6" t="str">
            <v>Disponible e interbancarios</v>
          </cell>
        </row>
      </sheetData>
      <sheetData sheetId="2">
        <row r="5">
          <cell r="B5" t="str">
            <v>Obligaciones con el público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ora"/>
    </sheetNames>
    <sheetDataSet>
      <sheetData sheetId="0">
        <row r="4">
          <cell r="C4">
            <v>2013</v>
          </cell>
        </row>
        <row r="5">
          <cell r="D5">
            <v>2.23E-2</v>
          </cell>
          <cell r="E5">
            <v>2.1700000000000001E-2</v>
          </cell>
        </row>
        <row r="9">
          <cell r="D9">
            <v>2.0211000000000001</v>
          </cell>
          <cell r="E9">
            <v>2.0356999999999998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artera"/>
    </sheetNames>
    <sheetDataSet>
      <sheetData sheetId="0">
        <row r="8">
          <cell r="C8">
            <v>47788.43</v>
          </cell>
        </row>
        <row r="14">
          <cell r="C14">
            <v>47487.43</v>
          </cell>
          <cell r="D14">
            <v>41768.485360769999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R1"/>
      <sheetName val="Vigentes"/>
      <sheetName val="MGF"/>
      <sheetName val="MGN"/>
      <sheetName val="GA"/>
      <sheetName val="Rentabilidad"/>
      <sheetName val="Apalancamiento"/>
      <sheetName val="Cap. Bursátil"/>
      <sheetName val="Pre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E"/>
      <sheetName val="Riesgos"/>
      <sheetName val="Finanzas"/>
      <sheetName val="C3"/>
      <sheetName val="Vigentes"/>
      <sheetName val="GF"/>
      <sheetName val="Valores "/>
      <sheetName val="RRH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QINFF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5-BG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ICIO"/>
      <sheetName val="Supuestos"/>
      <sheetName val="objetivos"/>
      <sheetName val="exogenos"/>
      <sheetName val="predet"/>
      <sheetName val="commodities"/>
      <sheetName val="ipx_ipm"/>
      <sheetName val="ToT"/>
      <sheetName val="Inf_TC"/>
      <sheetName val="Real"/>
      <sheetName val="Sectoriales"/>
      <sheetName val="Mensuales"/>
      <sheetName val="Agro"/>
      <sheetName val="Pesca"/>
      <sheetName val="Minería"/>
      <sheetName val="Construccion"/>
      <sheetName val="Manuf"/>
      <sheetName val="Hoja1"/>
      <sheetName val="ODG"/>
      <sheetName val="OyDG"/>
      <sheetName val="Ahorros-Brechas"/>
      <sheetName val="YN"/>
      <sheetName val="Fiscal"/>
      <sheetName val="Ing.Trib."/>
      <sheetName val="Transferencias"/>
      <sheetName val="Resumen Fiscales"/>
      <sheetName val="GNF_GC"/>
      <sheetName val="Req. Finan."/>
      <sheetName val="Def.Estructural"/>
      <sheetName val="Saldodeuda"/>
      <sheetName val="Sector Externo"/>
      <sheetName val="BP"/>
      <sheetName val="BC"/>
      <sheetName val="Exportaciones"/>
      <sheetName val="Exp.Trad"/>
      <sheetName val="Exp.NT"/>
      <sheetName val="Importaciones"/>
      <sheetName val="Renta de factores"/>
      <sheetName val="Cta FinancieraPriv"/>
      <sheetName val="Cta FinancierPub"/>
      <sheetName val="Cap_CP"/>
      <sheetName val="Flujos_macro"/>
      <sheetName val="Monetario"/>
      <sheetName val="CtasMo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T1">
            <v>136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palancamiento"/>
      <sheetName val="Apalancamiento 2"/>
    </sheetNames>
    <sheetDataSet>
      <sheetData sheetId="0">
        <row r="6">
          <cell r="C6">
            <v>2013</v>
          </cell>
        </row>
      </sheetData>
      <sheetData sheetId="1">
        <row r="12">
          <cell r="C12">
            <v>8208.9083503299989</v>
          </cell>
          <cell r="D12">
            <v>7370.6588143199988</v>
          </cell>
        </row>
        <row r="14">
          <cell r="C14">
            <v>61681.86635215002</v>
          </cell>
          <cell r="D14">
            <v>53495.450118330016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tabSelected="1" topLeftCell="A25" zoomScale="84" zoomScaleNormal="84" zoomScalePageLayoutView="84" workbookViewId="0">
      <selection activeCell="B65" sqref="B65"/>
    </sheetView>
  </sheetViews>
  <sheetFormatPr baseColWidth="10" defaultColWidth="11.5" defaultRowHeight="14" x14ac:dyDescent="0"/>
  <cols>
    <col min="1" max="1" width="6.5" style="1" customWidth="1"/>
    <col min="2" max="2" width="17.33203125" style="1" customWidth="1"/>
    <col min="3" max="4" width="11.5" style="1"/>
    <col min="5" max="5" width="12.83203125" style="1" customWidth="1"/>
    <col min="6" max="16384" width="11.5" style="1"/>
  </cols>
  <sheetData>
    <row r="1" spans="1:8">
      <c r="A1" s="11"/>
    </row>
    <row r="2" spans="1:8">
      <c r="C2" s="10">
        <v>41609</v>
      </c>
      <c r="D2" s="10">
        <v>41974</v>
      </c>
      <c r="E2" s="9">
        <v>42339</v>
      </c>
    </row>
    <row r="4" spans="1:8">
      <c r="C4" s="4">
        <v>2013</v>
      </c>
      <c r="D4" s="4">
        <v>2014</v>
      </c>
      <c r="E4" s="4">
        <v>2015</v>
      </c>
      <c r="H4" s="8"/>
    </row>
    <row r="5" spans="1:8" ht="15">
      <c r="B5" s="1" t="s">
        <v>3</v>
      </c>
      <c r="C5" s="3">
        <v>0.36552086792824379</v>
      </c>
      <c r="D5" s="3">
        <v>0.36423785236288764</v>
      </c>
      <c r="E5" s="3">
        <v>0.38915566969328663</v>
      </c>
      <c r="F5" s="2"/>
      <c r="H5" s="8"/>
    </row>
    <row r="6" spans="1:8">
      <c r="H6" s="8"/>
    </row>
    <row r="7" spans="1:8">
      <c r="C7" s="4">
        <v>2013</v>
      </c>
      <c r="D7" s="4">
        <v>2014</v>
      </c>
      <c r="E7" s="4">
        <v>2015</v>
      </c>
    </row>
    <row r="8" spans="1:8" ht="15">
      <c r="B8" s="1" t="s">
        <v>2</v>
      </c>
      <c r="C8" s="7">
        <v>1304.3379999999993</v>
      </c>
      <c r="D8" s="7">
        <v>1343.7800000000007</v>
      </c>
      <c r="E8" s="7">
        <f>+[1]Rentabilidad!E6</f>
        <v>1371.604</v>
      </c>
      <c r="F8" s="2"/>
    </row>
    <row r="9" spans="1:8">
      <c r="B9" s="6" t="s">
        <v>1</v>
      </c>
      <c r="C9" s="5"/>
      <c r="D9" s="5">
        <f>+D8/C8-1</f>
        <v>3.0239094467846117E-2</v>
      </c>
      <c r="E9" s="5">
        <f>+E8/D8-1</f>
        <v>2.0705770289779046E-2</v>
      </c>
    </row>
    <row r="11" spans="1:8">
      <c r="C11" s="4">
        <v>2013</v>
      </c>
      <c r="D11" s="4">
        <v>2014</v>
      </c>
      <c r="E11" s="4">
        <v>2015</v>
      </c>
    </row>
    <row r="12" spans="1:8" ht="15">
      <c r="B12" s="1" t="s">
        <v>0</v>
      </c>
      <c r="C12" s="3">
        <v>0.29788077920005357</v>
      </c>
      <c r="D12" s="3">
        <v>0.2668532749726279</v>
      </c>
      <c r="E12" s="3">
        <v>0.23920000000000002</v>
      </c>
      <c r="F12" s="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showGridLines="0" topLeftCell="A4" zoomScale="73" zoomScaleNormal="73" zoomScalePageLayoutView="73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B65" sqref="B65"/>
    </sheetView>
  </sheetViews>
  <sheetFormatPr baseColWidth="10" defaultColWidth="11.5" defaultRowHeight="14" x14ac:dyDescent="0"/>
  <cols>
    <col min="1" max="1" width="11.5" style="12"/>
    <col min="2" max="2" width="44" style="12" customWidth="1"/>
    <col min="3" max="3" width="0.5" style="12" customWidth="1"/>
    <col min="4" max="4" width="11.83203125" style="12" customWidth="1"/>
    <col min="5" max="5" width="0.5" style="14" customWidth="1"/>
    <col min="6" max="6" width="11.5" style="12" customWidth="1"/>
    <col min="7" max="7" width="11.5" style="12"/>
    <col min="8" max="8" width="14.5" style="12" customWidth="1"/>
    <col min="9" max="9" width="11.5" style="13"/>
    <col min="10" max="16384" width="11.5" style="12"/>
  </cols>
  <sheetData>
    <row r="1" spans="2:9">
      <c r="B1" s="13"/>
      <c r="C1" s="13"/>
      <c r="D1" s="76">
        <v>42339</v>
      </c>
      <c r="E1" s="74"/>
      <c r="F1" s="76">
        <v>41974</v>
      </c>
      <c r="G1" s="13"/>
    </row>
    <row r="2" spans="2:9">
      <c r="B2" s="13"/>
      <c r="C2" s="13"/>
      <c r="D2" s="75">
        <v>41974</v>
      </c>
      <c r="E2" s="70"/>
      <c r="F2" s="75">
        <v>41609</v>
      </c>
      <c r="G2" s="13"/>
    </row>
    <row r="3" spans="2:9">
      <c r="B3" s="13"/>
      <c r="C3" s="13"/>
      <c r="D3" s="13"/>
      <c r="E3" s="74"/>
      <c r="F3" s="13"/>
      <c r="G3" s="13"/>
    </row>
    <row r="4" spans="2:9" ht="18">
      <c r="B4" s="73" t="s">
        <v>58</v>
      </c>
      <c r="C4" s="72"/>
    </row>
    <row r="5" spans="2:9">
      <c r="B5" s="12" t="s">
        <v>57</v>
      </c>
    </row>
    <row r="7" spans="2:9" ht="21.75" customHeight="1">
      <c r="B7" s="71"/>
      <c r="C7" s="71"/>
      <c r="D7" s="67">
        <v>2015</v>
      </c>
      <c r="E7" s="70"/>
      <c r="F7" s="69">
        <v>2014</v>
      </c>
      <c r="G7" s="68" t="s">
        <v>56</v>
      </c>
      <c r="H7" s="67" t="s">
        <v>55</v>
      </c>
      <c r="I7" s="66"/>
    </row>
    <row r="8" spans="2:9" ht="15" thickBot="1">
      <c r="B8" s="38" t="s">
        <v>54</v>
      </c>
      <c r="C8" s="37"/>
      <c r="D8" s="35"/>
      <c r="E8" s="36"/>
      <c r="F8" s="35"/>
      <c r="G8" s="35"/>
      <c r="H8" s="35"/>
    </row>
    <row r="9" spans="2:9">
      <c r="B9" s="65" t="s">
        <v>53</v>
      </c>
      <c r="D9" s="64">
        <f>+[10]BG!C24</f>
        <v>81116.142000000007</v>
      </c>
      <c r="E9" s="44"/>
      <c r="F9" s="64">
        <f>+[10]BG!D24</f>
        <v>62896.26</v>
      </c>
      <c r="G9" s="63">
        <f>+D9-F9</f>
        <v>18219.882000000005</v>
      </c>
      <c r="H9" s="62">
        <f>+D9/F9-1</f>
        <v>0.28968148503583535</v>
      </c>
    </row>
    <row r="10" spans="2:9">
      <c r="B10" s="31" t="s">
        <v>52</v>
      </c>
      <c r="D10" s="61">
        <f>+[12]Cartera!C14</f>
        <v>47487.43</v>
      </c>
      <c r="E10" s="44"/>
      <c r="F10" s="47">
        <f>+[12]Cartera!D14</f>
        <v>41768.485360769999</v>
      </c>
      <c r="G10" s="47">
        <f>+D10-F10</f>
        <v>5718.9446392300015</v>
      </c>
      <c r="H10" s="62">
        <f>+D10/F10-1</f>
        <v>0.13692008675520162</v>
      </c>
    </row>
    <row r="11" spans="2:9">
      <c r="B11" s="31" t="s">
        <v>51</v>
      </c>
      <c r="D11" s="61">
        <f>+[10]BG!C27</f>
        <v>46439.851999999999</v>
      </c>
      <c r="E11" s="44"/>
      <c r="F11" s="47">
        <f>+[10]BG!D27</f>
        <v>38555.171999999999</v>
      </c>
      <c r="G11" s="47">
        <f>+D11-F11</f>
        <v>7884.68</v>
      </c>
      <c r="H11" s="62">
        <f>+D11/F11-1</f>
        <v>0.20450382117346022</v>
      </c>
    </row>
    <row r="12" spans="2:9">
      <c r="B12" s="31" t="s">
        <v>50</v>
      </c>
      <c r="D12" s="61">
        <f>+[10]BG!C38</f>
        <v>6255.9870000000001</v>
      </c>
      <c r="E12" s="44"/>
      <c r="F12" s="47">
        <f>+[10]BG!D38</f>
        <v>5577.8689999999997</v>
      </c>
      <c r="G12" s="47">
        <f>+D12-F12</f>
        <v>678.11800000000039</v>
      </c>
      <c r="H12" s="62">
        <f>+D12/F12-1</f>
        <v>0.12157295196427165</v>
      </c>
    </row>
    <row r="13" spans="2:9">
      <c r="B13" s="39"/>
      <c r="C13" s="39"/>
      <c r="D13" s="41"/>
      <c r="E13" s="40"/>
      <c r="F13" s="39"/>
      <c r="G13" s="39"/>
      <c r="H13" s="39"/>
    </row>
    <row r="14" spans="2:9" ht="15" thickBot="1">
      <c r="B14" s="38" t="s">
        <v>49</v>
      </c>
      <c r="C14" s="37"/>
      <c r="D14" s="35"/>
      <c r="E14" s="36"/>
      <c r="F14" s="35"/>
      <c r="G14" s="35"/>
      <c r="H14" s="35"/>
    </row>
    <row r="15" spans="2:9">
      <c r="B15" s="34" t="s">
        <v>48</v>
      </c>
      <c r="D15" s="43">
        <f>+[1]EGP!C10</f>
        <v>2705.8040000000001</v>
      </c>
      <c r="F15" s="50">
        <f>+[1]EGP!D10</f>
        <v>2686.1819999999998</v>
      </c>
      <c r="G15" s="50">
        <f>+D15-F15</f>
        <v>19.622000000000298</v>
      </c>
      <c r="H15" s="55">
        <f>+D15/F15-1</f>
        <v>7.3047917080824032E-3</v>
      </c>
    </row>
    <row r="16" spans="2:9">
      <c r="B16" s="31" t="s">
        <v>47</v>
      </c>
      <c r="D16" s="61">
        <f>+[1]EGP!C12</f>
        <v>2067.623</v>
      </c>
      <c r="F16" s="47">
        <f>+[1]EGP!D12</f>
        <v>2171.7069999999999</v>
      </c>
      <c r="G16" s="47">
        <f>+D16-F16</f>
        <v>-104.08399999999983</v>
      </c>
      <c r="H16" s="60">
        <f>+D16/F16-1</f>
        <v>-4.7927275640774702E-2</v>
      </c>
    </row>
    <row r="17" spans="2:9">
      <c r="B17" s="31" t="s">
        <v>46</v>
      </c>
      <c r="D17" s="61">
        <f>+[1]EGP!C13+[1]EGP!C14</f>
        <v>781.81399999999996</v>
      </c>
      <c r="F17" s="47">
        <f>+[1]EGP!D13+[1]EGP!D14</f>
        <v>707.28099999999995</v>
      </c>
      <c r="G17" s="47">
        <f>+D17-F17</f>
        <v>74.533000000000015</v>
      </c>
      <c r="H17" s="60">
        <f>+D17/F17-1</f>
        <v>0.10537961573971311</v>
      </c>
    </row>
    <row r="18" spans="2:9">
      <c r="B18" s="31" t="s">
        <v>45</v>
      </c>
      <c r="D18" s="61">
        <f>-[1]EGP!C18</f>
        <v>1506.1110000000001</v>
      </c>
      <c r="F18" s="47">
        <f>-[1]EGP!D18</f>
        <v>1307.8240000000001</v>
      </c>
      <c r="G18" s="47">
        <f>+D18-F18</f>
        <v>198.28700000000003</v>
      </c>
      <c r="H18" s="60">
        <f>+D18/F18-1</f>
        <v>0.15161596667441501</v>
      </c>
    </row>
    <row r="19" spans="2:9">
      <c r="B19" s="31" t="s">
        <v>44</v>
      </c>
      <c r="D19" s="61">
        <f>+[1]EGP!C24</f>
        <v>1888.2190000000001</v>
      </c>
      <c r="F19" s="47">
        <f>+[1]EGP!D24</f>
        <v>1881.5419999999999</v>
      </c>
      <c r="G19" s="47">
        <f>+D19-F19</f>
        <v>6.6770000000001346</v>
      </c>
      <c r="H19" s="60">
        <f>+D19/F19-1</f>
        <v>3.5486850678858595E-3</v>
      </c>
    </row>
    <row r="20" spans="2:9">
      <c r="B20" s="31" t="s">
        <v>43</v>
      </c>
      <c r="D20" s="61">
        <f>+[1]EGP!C26</f>
        <v>1371.604</v>
      </c>
      <c r="F20" s="47">
        <f>+[1]EGP!D26</f>
        <v>1343.78</v>
      </c>
      <c r="G20" s="47">
        <f>+D20-F20</f>
        <v>27.824000000000069</v>
      </c>
      <c r="H20" s="60">
        <f>+D20/F20-1</f>
        <v>2.0705770289779712E-2</v>
      </c>
    </row>
    <row r="21" spans="2:9">
      <c r="B21" s="39"/>
      <c r="C21" s="39"/>
      <c r="D21" s="41"/>
      <c r="E21" s="40"/>
      <c r="F21" s="39"/>
      <c r="G21" s="39"/>
      <c r="H21" s="39"/>
    </row>
    <row r="22" spans="2:9" ht="15" thickBot="1">
      <c r="B22" s="38" t="s">
        <v>42</v>
      </c>
      <c r="C22" s="37"/>
      <c r="D22" s="35"/>
      <c r="E22" s="36"/>
      <c r="F22" s="35"/>
      <c r="G22" s="35"/>
      <c r="H22" s="35"/>
    </row>
    <row r="23" spans="2:9" ht="16">
      <c r="B23" s="34" t="s">
        <v>41</v>
      </c>
      <c r="D23" s="54">
        <f>+[11]Mora!E5</f>
        <v>2.1700000000000001E-2</v>
      </c>
      <c r="F23" s="53">
        <f>+[11]Mora!D5</f>
        <v>2.23E-2</v>
      </c>
      <c r="G23" s="50">
        <f>(D23-F23)*10000</f>
        <v>-5.9999999999999982</v>
      </c>
      <c r="H23" s="34" t="s">
        <v>24</v>
      </c>
    </row>
    <row r="24" spans="2:9" ht="16">
      <c r="B24" s="31" t="s">
        <v>40</v>
      </c>
      <c r="D24" s="49">
        <f>+[11]Mora!E9</f>
        <v>2.0356999999999998</v>
      </c>
      <c r="F24" s="48">
        <f>+[11]Mora!D9</f>
        <v>2.0211000000000001</v>
      </c>
      <c r="G24" s="47">
        <f>(D24-F24)*10000</f>
        <v>145.99999999999724</v>
      </c>
      <c r="H24" s="31" t="s">
        <v>24</v>
      </c>
    </row>
    <row r="25" spans="2:9" ht="16">
      <c r="B25" s="31" t="s">
        <v>39</v>
      </c>
      <c r="D25" s="49">
        <f>-[10]BG!C21/([10]BG!C17+[10]BG!C18)</f>
        <v>1.132924525572186</v>
      </c>
      <c r="F25" s="49">
        <f>-[10]BG!D21/([10]BG!D17+[10]BG!D18)</f>
        <v>1.1347437281454529</v>
      </c>
      <c r="G25" s="47">
        <f>(D25-F25)*10000</f>
        <v>-18.192025732668426</v>
      </c>
      <c r="H25" s="31" t="s">
        <v>24</v>
      </c>
      <c r="I25" s="59"/>
    </row>
    <row r="26" spans="2:9">
      <c r="B26" s="39"/>
      <c r="C26" s="39"/>
      <c r="D26" s="41"/>
      <c r="E26" s="40"/>
      <c r="F26" s="39"/>
      <c r="G26" s="39"/>
      <c r="H26" s="39"/>
    </row>
    <row r="27" spans="2:9" ht="15" thickBot="1">
      <c r="B27" s="38" t="s">
        <v>38</v>
      </c>
      <c r="C27" s="37"/>
      <c r="D27" s="35"/>
      <c r="E27" s="36"/>
      <c r="F27" s="35"/>
      <c r="G27" s="35"/>
      <c r="H27" s="35"/>
    </row>
    <row r="28" spans="2:9">
      <c r="B28" s="34" t="s">
        <v>37</v>
      </c>
      <c r="D28" s="54">
        <f>+[10]BG!C9/([10]BG!C27+[10]BG!C28)</f>
        <v>0.48759781866834589</v>
      </c>
      <c r="F28" s="48">
        <f>+[10]BG!D9/([10]BG!D27+[10]BG!D28)</f>
        <v>0.36125267740439954</v>
      </c>
      <c r="G28" s="50">
        <f>(D28-F28)*10000</f>
        <v>1263.4514126394636</v>
      </c>
      <c r="H28" s="34" t="s">
        <v>24</v>
      </c>
      <c r="I28" s="58"/>
    </row>
    <row r="29" spans="2:9">
      <c r="B29" s="31" t="s">
        <v>36</v>
      </c>
      <c r="D29" s="49">
        <f>+[10]BG!C15/([10]BG!C27+[10]BG!C28)</f>
        <v>0.99955212227195667</v>
      </c>
      <c r="F29" s="48">
        <f>+[10]BG!D15/([10]BG!D27+[10]BG!D28)</f>
        <v>1.0460858426474078</v>
      </c>
      <c r="G29" s="47">
        <f>(D29-F29)*10000</f>
        <v>-465.33720375451117</v>
      </c>
      <c r="H29" s="31" t="s">
        <v>24</v>
      </c>
      <c r="I29" s="58"/>
    </row>
    <row r="30" spans="2:9">
      <c r="B30" s="39"/>
      <c r="C30" s="39"/>
      <c r="D30" s="41"/>
      <c r="E30" s="40"/>
      <c r="F30" s="39"/>
      <c r="G30" s="39"/>
      <c r="H30" s="39"/>
    </row>
    <row r="31" spans="2:9" ht="15" thickBot="1">
      <c r="B31" s="38" t="s">
        <v>35</v>
      </c>
      <c r="C31" s="37"/>
      <c r="D31" s="35"/>
      <c r="E31" s="36"/>
      <c r="F31" s="35"/>
      <c r="G31" s="35"/>
      <c r="H31" s="35"/>
    </row>
    <row r="32" spans="2:9">
      <c r="B32" s="34" t="s">
        <v>34</v>
      </c>
      <c r="D32" s="57">
        <f>+D9/D47</f>
        <v>14.671033098209442</v>
      </c>
      <c r="F32" s="56">
        <f>+F9/F47</f>
        <v>11.355165192272974</v>
      </c>
      <c r="G32" s="34"/>
      <c r="H32" s="55">
        <f>+D32/F32-1</f>
        <v>0.29201406142403541</v>
      </c>
    </row>
    <row r="33" spans="2:9">
      <c r="B33" s="39"/>
      <c r="C33" s="39"/>
      <c r="D33" s="41"/>
      <c r="E33" s="40"/>
      <c r="F33" s="39"/>
      <c r="G33" s="39"/>
      <c r="H33" s="39"/>
    </row>
    <row r="34" spans="2:9" ht="15" thickBot="1">
      <c r="B34" s="38" t="s">
        <v>33</v>
      </c>
      <c r="C34" s="37"/>
      <c r="D34" s="35"/>
      <c r="E34" s="36"/>
      <c r="F34" s="35"/>
      <c r="G34" s="35"/>
      <c r="H34" s="35"/>
    </row>
    <row r="35" spans="2:9" ht="16">
      <c r="B35" s="34" t="s">
        <v>32</v>
      </c>
      <c r="D35" s="51">
        <f>+'[9]Apalancamiento 2'!C12/'[9]Apalancamiento 2'!C14</f>
        <v>0.1330846298240109</v>
      </c>
      <c r="F35" s="51">
        <f>+'[9]Apalancamiento 2'!D12/'[9]Apalancamiento 2'!D14</f>
        <v>0.13778104115427323</v>
      </c>
      <c r="G35" s="50">
        <f>(D35-F35)*10000</f>
        <v>-46.964113302623289</v>
      </c>
      <c r="H35" s="34" t="s">
        <v>24</v>
      </c>
    </row>
    <row r="36" spans="2:9">
      <c r="B36" s="39"/>
      <c r="C36" s="39"/>
      <c r="D36" s="41"/>
      <c r="E36" s="40"/>
      <c r="F36" s="39"/>
      <c r="G36" s="39"/>
      <c r="H36" s="39"/>
    </row>
    <row r="37" spans="2:9" ht="15" thickBot="1">
      <c r="B37" s="38" t="s">
        <v>31</v>
      </c>
      <c r="C37" s="37"/>
      <c r="D37" s="35"/>
      <c r="E37" s="36"/>
      <c r="F37" s="35"/>
      <c r="G37" s="35"/>
      <c r="H37" s="35"/>
    </row>
    <row r="38" spans="2:9" ht="16">
      <c r="B38" s="34" t="s">
        <v>30</v>
      </c>
      <c r="D38" s="54">
        <f>+[1]Rentabilidad!E7</f>
        <v>0.23920000000000002</v>
      </c>
      <c r="F38" s="53">
        <f>+[1]Rentabilidad!D7</f>
        <v>0.2668532749726279</v>
      </c>
      <c r="G38" s="50">
        <f>(D38-F38)*10000</f>
        <v>-276.53274972627872</v>
      </c>
      <c r="H38" s="34" t="s">
        <v>24</v>
      </c>
    </row>
    <row r="39" spans="2:9" ht="16">
      <c r="B39" s="31" t="s">
        <v>29</v>
      </c>
      <c r="D39" s="49">
        <f>+[1]Rentabilidad!E13</f>
        <v>1.8709235662580152E-2</v>
      </c>
      <c r="F39" s="48">
        <f>+[1]Rentabilidad!D13</f>
        <v>2.2621248170306876E-2</v>
      </c>
      <c r="G39" s="47">
        <f>(D39-F39)*10000</f>
        <v>-39.120125077267247</v>
      </c>
      <c r="H39" s="31" t="s">
        <v>24</v>
      </c>
    </row>
    <row r="40" spans="2:9" ht="16">
      <c r="B40" s="31" t="s">
        <v>28</v>
      </c>
      <c r="D40" s="49">
        <f>+'[1]R&amp;E'!E6</f>
        <v>0.38915566969328663</v>
      </c>
      <c r="F40" s="48">
        <f>+'[1]R&amp;E'!D6</f>
        <v>0.36423785236288764</v>
      </c>
      <c r="G40" s="47">
        <f>(D40-F40)*10000</f>
        <v>249.17817330398995</v>
      </c>
      <c r="H40" s="31" t="s">
        <v>24</v>
      </c>
    </row>
    <row r="41" spans="2:9">
      <c r="B41" s="39"/>
      <c r="C41" s="39"/>
      <c r="D41" s="41"/>
      <c r="E41" s="40"/>
      <c r="F41" s="39"/>
      <c r="G41" s="39"/>
      <c r="H41" s="39"/>
    </row>
    <row r="42" spans="2:9" ht="15" thickBot="1">
      <c r="B42" s="38" t="s">
        <v>27</v>
      </c>
      <c r="C42" s="37"/>
      <c r="D42" s="35"/>
      <c r="E42" s="36"/>
      <c r="F42" s="35"/>
      <c r="G42" s="35"/>
      <c r="H42" s="35"/>
    </row>
    <row r="43" spans="2:9">
      <c r="B43" s="34" t="s">
        <v>26</v>
      </c>
      <c r="D43" s="52">
        <v>0.21877396720146378</v>
      </c>
      <c r="F43" s="51">
        <v>0.22556658725974557</v>
      </c>
      <c r="G43" s="50">
        <f>(D43-F43)*10000</f>
        <v>-67.926200582817955</v>
      </c>
      <c r="H43" s="34" t="s">
        <v>24</v>
      </c>
    </row>
    <row r="44" spans="2:9">
      <c r="B44" s="31" t="s">
        <v>25</v>
      </c>
      <c r="D44" s="49">
        <v>0.21869860855922671</v>
      </c>
      <c r="F44" s="48">
        <v>0.21741403262372958</v>
      </c>
      <c r="G44" s="47">
        <f>(D44-F44)*10000</f>
        <v>12.845759354971342</v>
      </c>
      <c r="H44" s="31" t="s">
        <v>24</v>
      </c>
      <c r="I44" s="13" t="s">
        <v>23</v>
      </c>
    </row>
    <row r="45" spans="2:9">
      <c r="B45" s="39"/>
      <c r="C45" s="39"/>
      <c r="D45" s="41"/>
      <c r="E45" s="40"/>
      <c r="F45" s="39"/>
      <c r="G45" s="39"/>
      <c r="H45" s="39"/>
    </row>
    <row r="46" spans="2:9" ht="15" thickBot="1">
      <c r="B46" s="38" t="s">
        <v>22</v>
      </c>
      <c r="C46" s="37"/>
      <c r="D46" s="35"/>
      <c r="E46" s="36"/>
      <c r="F46" s="35"/>
      <c r="G46" s="35"/>
      <c r="H46" s="35"/>
    </row>
    <row r="47" spans="2:9">
      <c r="B47" s="46" t="s">
        <v>21</v>
      </c>
      <c r="C47" s="45"/>
      <c r="D47" s="43">
        <v>5529</v>
      </c>
      <c r="E47" s="44"/>
      <c r="F47" s="43">
        <v>5539</v>
      </c>
      <c r="G47" s="43">
        <f>+D47-F47</f>
        <v>-10</v>
      </c>
      <c r="H47" s="42">
        <f>+D47/F47-1</f>
        <v>-1.8053800324968616E-3</v>
      </c>
    </row>
    <row r="48" spans="2:9">
      <c r="B48" s="39"/>
      <c r="C48" s="39"/>
      <c r="D48" s="41"/>
      <c r="E48" s="40"/>
      <c r="F48" s="39"/>
      <c r="G48" s="39"/>
      <c r="H48" s="39"/>
    </row>
    <row r="49" spans="2:9" ht="15" thickBot="1">
      <c r="B49" s="38" t="s">
        <v>20</v>
      </c>
      <c r="C49" s="37"/>
      <c r="D49" s="35"/>
      <c r="E49" s="36"/>
      <c r="F49" s="35"/>
      <c r="G49" s="35"/>
      <c r="H49" s="35"/>
    </row>
    <row r="50" spans="2:9" ht="15" customHeight="1">
      <c r="B50" s="34" t="s">
        <v>19</v>
      </c>
      <c r="D50" s="34">
        <v>343</v>
      </c>
      <c r="F50" s="34">
        <v>337</v>
      </c>
      <c r="G50" s="33">
        <f>+D50-F50</f>
        <v>6</v>
      </c>
      <c r="H50" s="32">
        <f>+D50/F50-1</f>
        <v>1.7804154302670572E-2</v>
      </c>
    </row>
    <row r="51" spans="2:9">
      <c r="B51" s="31" t="s">
        <v>18</v>
      </c>
      <c r="D51" s="31">
        <v>22</v>
      </c>
      <c r="F51" s="31">
        <v>22</v>
      </c>
      <c r="G51" s="29">
        <f>+D51-F51</f>
        <v>0</v>
      </c>
      <c r="H51" s="28">
        <f>+D51/F51-1</f>
        <v>0</v>
      </c>
    </row>
    <row r="52" spans="2:9">
      <c r="B52" s="31" t="s">
        <v>17</v>
      </c>
      <c r="D52" s="31">
        <v>1</v>
      </c>
      <c r="F52" s="31">
        <v>1</v>
      </c>
      <c r="G52" s="29">
        <f>+D52-F52</f>
        <v>0</v>
      </c>
      <c r="H52" s="29">
        <f>+D52/F52-1</f>
        <v>0</v>
      </c>
    </row>
    <row r="53" spans="2:9">
      <c r="B53" s="31" t="s">
        <v>16</v>
      </c>
      <c r="D53" s="31">
        <v>1</v>
      </c>
      <c r="F53" s="31">
        <v>1</v>
      </c>
      <c r="G53" s="29">
        <f>+D53-F53</f>
        <v>0</v>
      </c>
      <c r="H53" s="29">
        <f>+D53/F53-1</f>
        <v>0</v>
      </c>
    </row>
    <row r="54" spans="2:9">
      <c r="B54" s="31" t="s">
        <v>15</v>
      </c>
      <c r="D54" s="31">
        <v>3</v>
      </c>
      <c r="F54" s="31">
        <v>2</v>
      </c>
      <c r="G54" s="29">
        <f>+D54-F54</f>
        <v>1</v>
      </c>
      <c r="H54" s="29">
        <f>+D54/F54-1</f>
        <v>0.5</v>
      </c>
    </row>
    <row r="55" spans="2:9">
      <c r="B55" s="31" t="s">
        <v>14</v>
      </c>
      <c r="D55" s="30">
        <v>1848</v>
      </c>
      <c r="F55" s="29">
        <v>1671</v>
      </c>
      <c r="G55" s="29">
        <f>+D55-F55</f>
        <v>177</v>
      </c>
      <c r="H55" s="28">
        <f>+D55/F55-1</f>
        <v>0.10592459605026927</v>
      </c>
    </row>
    <row r="57" spans="2:9" s="19" customFormat="1" ht="16">
      <c r="B57" s="23" t="s">
        <v>13</v>
      </c>
      <c r="C57" s="23"/>
      <c r="D57" s="23"/>
      <c r="E57" s="24"/>
      <c r="F57" s="23"/>
      <c r="G57" s="23"/>
      <c r="H57" s="23"/>
      <c r="I57" s="20"/>
    </row>
    <row r="58" spans="2:9" s="19" customFormat="1" ht="16">
      <c r="B58" s="23" t="s">
        <v>12</v>
      </c>
      <c r="C58" s="23"/>
      <c r="D58" s="23"/>
      <c r="E58" s="24"/>
      <c r="F58" s="23"/>
      <c r="G58" s="23"/>
      <c r="H58" s="23"/>
      <c r="I58" s="20"/>
    </row>
    <row r="59" spans="2:9" s="19" customFormat="1" ht="16">
      <c r="B59" s="23" t="s">
        <v>11</v>
      </c>
      <c r="C59" s="23"/>
      <c r="D59" s="23"/>
      <c r="E59" s="24"/>
      <c r="F59" s="23"/>
      <c r="G59" s="23"/>
      <c r="H59" s="23"/>
      <c r="I59" s="20"/>
    </row>
    <row r="60" spans="2:9" s="19" customFormat="1" ht="16">
      <c r="B60" s="23" t="s">
        <v>10</v>
      </c>
      <c r="C60" s="23"/>
      <c r="D60" s="23"/>
      <c r="E60" s="24"/>
      <c r="F60" s="23"/>
      <c r="G60" s="23"/>
      <c r="H60" s="23"/>
      <c r="I60" s="20"/>
    </row>
    <row r="61" spans="2:9" s="19" customFormat="1" ht="16">
      <c r="B61" s="23" t="s">
        <v>9</v>
      </c>
      <c r="C61" s="23"/>
      <c r="D61" s="23"/>
      <c r="E61" s="24"/>
      <c r="F61" s="23"/>
      <c r="G61" s="23"/>
      <c r="H61" s="23"/>
      <c r="I61" s="20"/>
    </row>
    <row r="62" spans="2:9" s="19" customFormat="1" ht="16">
      <c r="B62" s="23" t="s">
        <v>8</v>
      </c>
      <c r="C62" s="23"/>
      <c r="D62" s="23"/>
      <c r="E62" s="24"/>
      <c r="F62" s="23"/>
      <c r="G62" s="23"/>
      <c r="H62" s="23"/>
      <c r="I62" s="20"/>
    </row>
    <row r="63" spans="2:9" s="19" customFormat="1" ht="14.25" customHeight="1">
      <c r="B63" s="27" t="s">
        <v>7</v>
      </c>
      <c r="C63" s="27"/>
      <c r="D63" s="27"/>
      <c r="E63" s="27"/>
      <c r="F63" s="27"/>
      <c r="G63" s="27"/>
      <c r="H63" s="27"/>
      <c r="I63" s="20"/>
    </row>
    <row r="64" spans="2:9" s="19" customFormat="1" ht="14.25" customHeight="1">
      <c r="B64" s="25"/>
      <c r="C64" s="25"/>
      <c r="D64" s="25"/>
      <c r="E64" s="26"/>
      <c r="F64" s="25"/>
      <c r="G64" s="25"/>
      <c r="H64" s="25"/>
      <c r="I64" s="20"/>
    </row>
    <row r="65" spans="2:9" s="19" customFormat="1" ht="15" customHeight="1">
      <c r="B65" s="23" t="s">
        <v>6</v>
      </c>
      <c r="C65" s="23"/>
      <c r="D65" s="23"/>
      <c r="E65" s="24"/>
      <c r="F65" s="23"/>
      <c r="G65" s="23"/>
      <c r="H65" s="23"/>
      <c r="I65" s="20"/>
    </row>
    <row r="66" spans="2:9" s="19" customFormat="1" ht="15" customHeight="1">
      <c r="B66" s="21"/>
      <c r="C66" s="21"/>
      <c r="D66" s="21"/>
      <c r="E66" s="22"/>
      <c r="F66" s="21"/>
      <c r="G66" s="21"/>
      <c r="H66" s="21"/>
      <c r="I66" s="20"/>
    </row>
    <row r="67" spans="2:9" s="19" customFormat="1" ht="15" customHeight="1">
      <c r="B67" s="21" t="s">
        <v>5</v>
      </c>
      <c r="C67" s="21"/>
      <c r="D67" s="21"/>
      <c r="E67" s="22"/>
      <c r="F67" s="21"/>
      <c r="G67" s="21"/>
      <c r="H67" s="21"/>
      <c r="I67" s="20"/>
    </row>
    <row r="68" spans="2:9" s="15" customFormat="1">
      <c r="B68" s="18" t="s">
        <v>4</v>
      </c>
      <c r="E68" s="17"/>
      <c r="I68" s="16"/>
    </row>
  </sheetData>
  <mergeCells count="1">
    <mergeCell ref="B63:H6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DR1</vt:lpstr>
      <vt:lpstr>DR2</vt:lpstr>
    </vt:vector>
  </TitlesOfParts>
  <Company>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 CR</dc:creator>
  <cp:lastModifiedBy>CR CR</cp:lastModifiedBy>
  <dcterms:created xsi:type="dcterms:W3CDTF">2016-03-29T20:38:24Z</dcterms:created>
  <dcterms:modified xsi:type="dcterms:W3CDTF">2016-03-29T20:39:30Z</dcterms:modified>
</cp:coreProperties>
</file>