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225"/>
  <workbookPr showInkAnnotation="0" autoCompressPictures="0"/>
  <bookViews>
    <workbookView xWindow="0" yWindow="0" windowWidth="25600" windowHeight="15460" tabRatio="500"/>
  </bookViews>
  <sheets>
    <sheet name="BG" sheetId="1" r:id="rId1"/>
    <sheet name="Activos" sheetId="2" r:id="rId2"/>
    <sheet name="Pasivos" sheetId="3" r:id="rId3"/>
  </sheets>
  <externalReferences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_BQ4.10" hidden="1">#REF!</definedName>
    <definedName name="_BQ4.11" hidden="1">#REF!</definedName>
    <definedName name="_BQ4.12" hidden="1">[2]QINFFIN!#REF!</definedName>
    <definedName name="_BQ4.2" hidden="1">#REF!</definedName>
    <definedName name="_BQ4.3" hidden="1">#REF!</definedName>
    <definedName name="_BQ4.4" hidden="1">#REF!</definedName>
    <definedName name="_BQ4.5">#REF!</definedName>
    <definedName name="_BQ4.6">#REF!</definedName>
    <definedName name="_BQ4.7">#REF!</definedName>
    <definedName name="_BQ4.8">#REF!</definedName>
    <definedName name="_BQ4.9">#REF!</definedName>
    <definedName name="_Fill" hidden="1">#REF!</definedName>
    <definedName name="_IPC98">#REF!</definedName>
    <definedName name="_IPC99">#REF!</definedName>
    <definedName name="_IPE98">#REF!</definedName>
    <definedName name="_IPE99">#REF!</definedName>
    <definedName name="_Order1" hidden="1">255</definedName>
    <definedName name="_Order2" hidden="1">255</definedName>
    <definedName name="_Pcu98">#REF!</definedName>
    <definedName name="_Pcu99">#REF!</definedName>
    <definedName name="_PIB98">#REF!</definedName>
    <definedName name="_PIB99">#REF!</definedName>
    <definedName name="_Qcu98">#REF!</definedName>
    <definedName name="_Qcu99">#REF!</definedName>
    <definedName name="_Regression_Out" hidden="1">#REF!</definedName>
    <definedName name="_Regression_X" hidden="1">#REF!</definedName>
    <definedName name="_TCN98">#REF!</definedName>
    <definedName name="_TCN99">#REF!</definedName>
    <definedName name="_TCR98">#REF!</definedName>
    <definedName name="_TCR99">#REF!</definedName>
    <definedName name="_TT98">#REF!</definedName>
    <definedName name="_TT99">#REF!</definedName>
    <definedName name="A">#REF!</definedName>
    <definedName name="ASIA">#REF!</definedName>
    <definedName name="B">'[3]FORMA  A'!#REF!</definedName>
    <definedName name="base">#REF!</definedName>
    <definedName name="CDR">#REF!</definedName>
    <definedName name="Contribucion">#REF!</definedName>
    <definedName name="D">#REF!</definedName>
    <definedName name="_xlnm.Database">#REF!</definedName>
    <definedName name="DERECHOS">#REF!</definedName>
    <definedName name="E">#REF!</definedName>
    <definedName name="GDN">#REF!</definedName>
    <definedName name="GIPC">#REF!</definedName>
    <definedName name="GMARGEN">#REF!</definedName>
    <definedName name="GMSCI">#REF!</definedName>
    <definedName name="GPU">#REF!</definedName>
    <definedName name="GPVL">#REF!</definedName>
    <definedName name="GROE">#REF!</definedName>
    <definedName name="GVEFO">#REF!</definedName>
    <definedName name="H" hidden="1">[2]QINFFIN!#REF!</definedName>
    <definedName name="import99">#REF!</definedName>
    <definedName name="Indicadores">#REF!</definedName>
    <definedName name="jvffrdt" hidden="1">#REF!</definedName>
    <definedName name="kolk">#REF!</definedName>
    <definedName name="M1A">#REF!</definedName>
    <definedName name="Periodo">'[4]05-BG'!$B$3</definedName>
    <definedName name="posicion">[5]Inf_TC!$T$1</definedName>
    <definedName name="Ppet98">#REF!</definedName>
    <definedName name="Ppet99">#REF!</definedName>
    <definedName name="printm">'[3]FORMA  A'!#REF!</definedName>
    <definedName name="Q" hidden="1">#REF!</definedName>
    <definedName name="Qncu98">#REF!</definedName>
    <definedName name="Qncu99">#REF!</definedName>
    <definedName name="_xlnm.Recorder">#REF!</definedName>
    <definedName name="RepMarket">#REF!</definedName>
    <definedName name="RepRatios">#REF!</definedName>
    <definedName name="Tabla1">#REF!</definedName>
    <definedName name="Tabla2">#REF!</definedName>
    <definedName name="TC">[6]Datos!#REF!</definedName>
    <definedName name="TIR">#REF!</definedName>
    <definedName name="V" hidden="1">#REF!</definedName>
  </definedName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5" i="3" l="1"/>
  <c r="C10" i="3"/>
  <c r="D5" i="3"/>
  <c r="C6" i="3"/>
  <c r="D6" i="3"/>
  <c r="D7" i="3"/>
  <c r="C31" i="1"/>
  <c r="C8" i="3"/>
  <c r="D8" i="3"/>
  <c r="C9" i="3"/>
  <c r="D9" i="3"/>
  <c r="D10" i="3"/>
  <c r="C13" i="3"/>
  <c r="C18" i="3"/>
  <c r="D13" i="3"/>
  <c r="C14" i="3"/>
  <c r="D14" i="3"/>
  <c r="D15" i="3"/>
  <c r="D31" i="1"/>
  <c r="C16" i="3"/>
  <c r="D16" i="3"/>
  <c r="C17" i="3"/>
  <c r="D17" i="3"/>
  <c r="D18" i="3"/>
  <c r="C23" i="3"/>
  <c r="C24" i="3"/>
  <c r="C25" i="3"/>
  <c r="C26" i="3"/>
  <c r="C27" i="3"/>
  <c r="C28" i="3"/>
  <c r="C6" i="2"/>
  <c r="D6" i="2"/>
  <c r="C7" i="2"/>
  <c r="D7" i="2"/>
  <c r="C8" i="2"/>
  <c r="D8" i="2"/>
  <c r="C9" i="2"/>
  <c r="D9" i="2"/>
  <c r="D10" i="2"/>
  <c r="D14" i="2"/>
  <c r="D15" i="2"/>
  <c r="D16" i="2"/>
  <c r="C17" i="2"/>
  <c r="D17" i="2"/>
  <c r="D18" i="2"/>
  <c r="C22" i="2"/>
  <c r="C23" i="2"/>
  <c r="C24" i="2"/>
  <c r="C25" i="2"/>
  <c r="C26" i="2"/>
  <c r="E9" i="1"/>
  <c r="E10" i="1"/>
  <c r="E11" i="1"/>
  <c r="E12" i="1"/>
  <c r="E13" i="1"/>
  <c r="E14" i="1"/>
  <c r="E15" i="1"/>
  <c r="E16" i="1"/>
  <c r="E17" i="1"/>
  <c r="E18" i="1"/>
  <c r="E19" i="1"/>
  <c r="E20" i="1"/>
  <c r="C21" i="1"/>
  <c r="E21" i="1"/>
  <c r="E22" i="1"/>
  <c r="C23" i="1"/>
  <c r="D23" i="1"/>
  <c r="E23" i="1"/>
  <c r="E24" i="1"/>
  <c r="E27" i="1"/>
  <c r="E28" i="1"/>
  <c r="E29" i="1"/>
  <c r="E30" i="1"/>
  <c r="E31" i="1"/>
  <c r="C32" i="1"/>
  <c r="D32" i="1"/>
  <c r="E32" i="1"/>
  <c r="E33" i="1"/>
  <c r="E34" i="1"/>
  <c r="E35" i="1"/>
  <c r="E36" i="1"/>
  <c r="E37" i="1"/>
  <c r="E38" i="1"/>
  <c r="E39" i="1"/>
</calcChain>
</file>

<file path=xl/sharedStrings.xml><?xml version="1.0" encoding="utf-8"?>
<sst xmlns="http://schemas.openxmlformats.org/spreadsheetml/2006/main" count="74" uniqueCount="49">
  <si>
    <t>Total pasivo y patrimonio</t>
  </si>
  <si>
    <t xml:space="preserve">Total patrimonio </t>
  </si>
  <si>
    <t>Ajustes al patrimonio</t>
  </si>
  <si>
    <t>Resultado neto del ejercicio</t>
  </si>
  <si>
    <t>Reservas</t>
  </si>
  <si>
    <t>Capital</t>
  </si>
  <si>
    <t>Total pasivo</t>
  </si>
  <si>
    <t>Resto de pasivos</t>
  </si>
  <si>
    <t>Valores y títulos</t>
  </si>
  <si>
    <t>Adeudos y obligaciones financieras</t>
  </si>
  <si>
    <t>Fondos interbancarios</t>
  </si>
  <si>
    <t>Depósitos del sistema financiero</t>
  </si>
  <si>
    <t>Obligaciones con el público</t>
  </si>
  <si>
    <t>Var.</t>
  </si>
  <si>
    <t>Pasivo y patrimonio</t>
  </si>
  <si>
    <t>Total activo</t>
  </si>
  <si>
    <t>Resto de activos</t>
  </si>
  <si>
    <t>Inmuebles, mobiliario y equipo</t>
  </si>
  <si>
    <t>Provisiones</t>
  </si>
  <si>
    <t>Ingresos diferidos por operaciones de crédito</t>
  </si>
  <si>
    <t>Rendimientos devengados</t>
  </si>
  <si>
    <t>Cartera refinanciada + reestructurada</t>
  </si>
  <si>
    <t>Cartera Atrasada</t>
  </si>
  <si>
    <t>Cartera Vigente</t>
  </si>
  <si>
    <t>Cartera de créditos</t>
  </si>
  <si>
    <t>Inversiones a vencimiento</t>
  </si>
  <si>
    <t>Inversiones disponibles para la venta</t>
  </si>
  <si>
    <t>Inversiones a valor razonable con cambios en resultados</t>
  </si>
  <si>
    <t>Inversiones</t>
  </si>
  <si>
    <t>Disponible</t>
  </si>
  <si>
    <t>Activos</t>
  </si>
  <si>
    <t>En millones de nuevos soles</t>
  </si>
  <si>
    <t>Estados individuales de situación financiera</t>
  </si>
  <si>
    <t>BBVA Continental</t>
  </si>
  <si>
    <t>Otros</t>
  </si>
  <si>
    <t>Inversiones en valores</t>
  </si>
  <si>
    <t>Disponible e interbancarios</t>
  </si>
  <si>
    <t>Var. %</t>
  </si>
  <si>
    <t>Cartera de créditos neta</t>
  </si>
  <si>
    <t>Estructura</t>
  </si>
  <si>
    <t>Estructura de Activos</t>
  </si>
  <si>
    <t>Obligaciones en circulación</t>
  </si>
  <si>
    <t>Adeudados</t>
  </si>
  <si>
    <t>Depósitos sistema financiero</t>
  </si>
  <si>
    <t>Var %</t>
  </si>
  <si>
    <t xml:space="preserve"> Notas de EEFF </t>
  </si>
  <si>
    <t>Notas a EEFF Auditados</t>
  </si>
  <si>
    <t>Estructura de Pasivos</t>
  </si>
  <si>
    <t>Revisado: 03/03/2016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</si>
</sst>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2">
    <numFmt numFmtId="164" formatCode="_ * #,##0_ ;_ * \-#,##0_ ;_ * &quot;-&quot;??_ ;_ @_ "/>
    <numFmt numFmtId="165" formatCode="_ * #,##0.000_ ;_ * \-#,##0.000_ ;_ * &quot;-&quot;??_ ;_ @_ "/>
    <numFmt numFmtId="166" formatCode="0.0%"/>
    <numFmt numFmtId="167" formatCode="_(* #,##0.00_);_(* \(#,##0.00\);_(* &quot;-&quot;??_);_(@_)"/>
    <numFmt numFmtId="168" formatCode="_ * #,##0.0_ ;_ * \-#,##0.0_ ;_ * &quot;-&quot;??_ ;_ @_ "/>
    <numFmt numFmtId="169" formatCode="&quot;$&quot;#,##0.0000_);\(&quot;$&quot;#,##0.0000\)"/>
    <numFmt numFmtId="170" formatCode="_-* #,##0.00\ &quot;€&quot;_-;\-* #,##0.00\ &quot;€&quot;_-;_-* &quot;-&quot;??\ &quot;€&quot;_-;_-@_-"/>
    <numFmt numFmtId="171" formatCode="_([$€-2]\ * #,##0.00_);_([$€-2]\ * \(#,##0.00\);_([$€-2]\ * &quot;-&quot;??_)"/>
    <numFmt numFmtId="172" formatCode="#.00"/>
    <numFmt numFmtId="173" formatCode="#,##0.0_);\(#,##0.0\)"/>
    <numFmt numFmtId="174" formatCode="yyyy\-mm\-dd;@"/>
    <numFmt numFmtId="175" formatCode="0.0"/>
    <numFmt numFmtId="176" formatCode="_(* #,##0_);_(* \(#,##0\);_(* &quot;-&quot;_);_(@_)"/>
    <numFmt numFmtId="177" formatCode="_ * #,##0.00_ ;_ * \-#,##0.00_ ;_ * &quot;-&quot;??_ ;_ @_ "/>
    <numFmt numFmtId="178" formatCode="_-* #,##0.00\ _P_t_s_-;\-* #,##0.00\ _P_t_s_-;_-* &quot;-&quot;??\ _P_t_s_-;_-@_-"/>
    <numFmt numFmtId="179" formatCode="_-* #,##0\ _F_-;\-* #,##0\ _F_-;_-* &quot;-&quot;\ _F_-;_-@_-"/>
    <numFmt numFmtId="180" formatCode="_-* #,##0.00\ _F_-;\-* #,##0.00\ _F_-;_-* &quot;-&quot;??\ _F_-;_-@_-"/>
    <numFmt numFmtId="181" formatCode="_-* #,##0\ &quot;F&quot;_-;\-* #,##0\ &quot;F&quot;_-;_-* &quot;-&quot;\ &quot;F&quot;_-;_-@_-"/>
    <numFmt numFmtId="182" formatCode="_-* #,##0.00\ &quot;F&quot;_-;\-* #,##0.00\ &quot;F&quot;_-;_-* &quot;-&quot;??\ &quot;F&quot;_-;_-@_-"/>
    <numFmt numFmtId="183" formatCode="&quot;$&quot;#.00"/>
    <numFmt numFmtId="184" formatCode="&quot;$&quot;#."/>
    <numFmt numFmtId="185" formatCode="0.0000"/>
    <numFmt numFmtId="186" formatCode="%#.00"/>
    <numFmt numFmtId="187" formatCode="&quot;$&quot;#,##0_);\(&quot;$&quot;#,##0\)"/>
    <numFmt numFmtId="188" formatCode="#,##0."/>
    <numFmt numFmtId="189" formatCode="mm/dd/yy"/>
    <numFmt numFmtId="190" formatCode="0.00000"/>
    <numFmt numFmtId="191" formatCode="[&gt;0]General"/>
    <numFmt numFmtId="192" formatCode="0.0000%"/>
    <numFmt numFmtId="193" formatCode="_-* #,##0\ &quot;$&quot;_-;\-* #,##0\ &quot;$&quot;_-;_-* &quot;-&quot;\ &quot;$&quot;_-;_-@_-"/>
    <numFmt numFmtId="194" formatCode="_-* #,##0.00\ &quot;$&quot;_-;\-* #,##0.00\ &quot;$&quot;_-;_-* &quot;-&quot;??\ &quot;$&quot;_-;_-@_-"/>
    <numFmt numFmtId="195" formatCode="#,##0.00000000"/>
  </numFmts>
  <fonts count="37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rgb="FF0070C0"/>
      <name val="Calibri"/>
      <family val="2"/>
      <scheme val="minor"/>
    </font>
    <font>
      <sz val="11"/>
      <color rgb="FF00B0F0"/>
      <name val="Calibri"/>
      <family val="2"/>
      <scheme val="minor"/>
    </font>
    <font>
      <sz val="10"/>
      <name val="Arial"/>
      <family val="2"/>
    </font>
    <font>
      <sz val="10"/>
      <name val="Courier"/>
      <family val="3"/>
    </font>
    <font>
      <sz val="8"/>
      <name val="Times New Roman"/>
      <family val="1"/>
    </font>
    <font>
      <b/>
      <sz val="1"/>
      <color indexed="8"/>
      <name val="Courier"/>
      <family val="3"/>
    </font>
    <font>
      <b/>
      <sz val="9"/>
      <color indexed="12"/>
      <name val="Tahoma"/>
      <family val="2"/>
    </font>
    <font>
      <sz val="10"/>
      <color indexed="10"/>
      <name val="Arial"/>
      <family val="2"/>
    </font>
    <font>
      <sz val="10"/>
      <name val="MS Serif"/>
      <family val="1"/>
    </font>
    <font>
      <b/>
      <sz val="10"/>
      <name val="Arial"/>
      <family val="2"/>
    </font>
    <font>
      <sz val="10"/>
      <color indexed="16"/>
      <name val="MS Serif"/>
      <family val="1"/>
    </font>
    <font>
      <sz val="1"/>
      <color indexed="8"/>
      <name val="Courier"/>
      <family val="3"/>
    </font>
    <font>
      <sz val="8"/>
      <name val="Arial"/>
      <family val="2"/>
    </font>
    <font>
      <b/>
      <sz val="12"/>
      <name val="Arial"/>
      <family val="2"/>
    </font>
    <font>
      <u/>
      <sz val="9"/>
      <color theme="10"/>
      <name val="Arial"/>
      <family val="2"/>
    </font>
    <font>
      <sz val="12"/>
      <name val="Helv"/>
    </font>
    <font>
      <sz val="12"/>
      <color indexed="9"/>
      <name val="Helv"/>
    </font>
    <font>
      <sz val="10"/>
      <name val="Calibri"/>
      <family val="2"/>
    </font>
    <font>
      <sz val="10"/>
      <color theme="1"/>
      <name val="Calibri"/>
      <family val="2"/>
    </font>
    <font>
      <sz val="11"/>
      <name val="‚l‚r –¾’©"/>
      <charset val="128"/>
    </font>
    <font>
      <sz val="10"/>
      <name val="Helv"/>
    </font>
    <font>
      <sz val="10"/>
      <name val="Tms Rmn"/>
    </font>
    <font>
      <sz val="10"/>
      <name val="MS Sans Serif"/>
      <family val="2"/>
    </font>
    <font>
      <sz val="8"/>
      <name val="Helv"/>
    </font>
    <font>
      <b/>
      <sz val="8"/>
      <color indexed="8"/>
      <name val="Helv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rgb="FF00B0F0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D9F5FF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3"/>
        <bgColor indexed="64"/>
      </patternFill>
    </fill>
    <fill>
      <patternFill patternType="solid">
        <fgColor indexed="12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rgb="FF0070C0"/>
      </bottom>
      <diagonal/>
    </border>
    <border>
      <left/>
      <right/>
      <top style="thin">
        <color rgb="FF0070C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double">
        <color indexed="8"/>
      </top>
      <bottom/>
      <diagonal/>
    </border>
  </borders>
  <cellStyleXfs count="275">
    <xf numFmtId="0" fontId="0" fillId="0" borderId="0"/>
    <xf numFmtId="0" fontId="1" fillId="0" borderId="0"/>
    <xf numFmtId="9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0" borderId="0" applyNumberFormat="0" applyFill="0" applyBorder="0" applyAlignment="0" applyProtection="0"/>
    <xf numFmtId="0" fontId="9" fillId="0" borderId="0">
      <alignment vertical="center"/>
    </xf>
    <xf numFmtId="0" fontId="9" fillId="0" borderId="0">
      <alignment vertical="center"/>
    </xf>
    <xf numFmtId="0" fontId="11" fillId="0" borderId="0">
      <alignment horizontal="center" wrapText="1"/>
      <protection locked="0"/>
    </xf>
    <xf numFmtId="0" fontId="9" fillId="0" borderId="0">
      <alignment vertical="center"/>
    </xf>
    <xf numFmtId="0" fontId="12" fillId="0" borderId="0">
      <protection locked="0"/>
    </xf>
    <xf numFmtId="0" fontId="12" fillId="0" borderId="0">
      <protection locked="0"/>
    </xf>
    <xf numFmtId="169" fontId="9" fillId="0" borderId="0" applyFill="0" applyBorder="0" applyAlignment="0"/>
    <xf numFmtId="0" fontId="13" fillId="6" borderId="0"/>
    <xf numFmtId="3" fontId="14" fillId="7" borderId="3" applyFont="0" applyFill="0" applyProtection="0">
      <alignment horizontal="right"/>
    </xf>
    <xf numFmtId="0" fontId="15" fillId="0" borderId="0" applyNumberFormat="0" applyAlignment="0">
      <alignment horizontal="left"/>
    </xf>
    <xf numFmtId="0" fontId="10" fillId="0" borderId="0" applyNumberFormat="0" applyAlignment="0"/>
    <xf numFmtId="170" fontId="9" fillId="0" borderId="0" applyFont="0" applyFill="0" applyBorder="0" applyAlignment="0" applyProtection="0"/>
    <xf numFmtId="0" fontId="9" fillId="0" borderId="0"/>
    <xf numFmtId="0" fontId="16" fillId="0" borderId="0"/>
    <xf numFmtId="0" fontId="17" fillId="0" borderId="0" applyNumberFormat="0" applyAlignment="0">
      <alignment horizontal="left"/>
    </xf>
    <xf numFmtId="0" fontId="10" fillId="0" borderId="0">
      <alignment vertical="center"/>
    </xf>
    <xf numFmtId="171" fontId="9" fillId="0" borderId="0" applyFont="0" applyFill="0" applyBorder="0" applyAlignment="0" applyProtection="0"/>
    <xf numFmtId="0" fontId="18" fillId="0" borderId="0">
      <protection locked="0"/>
    </xf>
    <xf numFmtId="172" fontId="18" fillId="0" borderId="0">
      <protection locked="0"/>
    </xf>
    <xf numFmtId="38" fontId="19" fillId="8" borderId="0" applyNumberFormat="0" applyBorder="0" applyAlignment="0" applyProtection="0"/>
    <xf numFmtId="0" fontId="9" fillId="8" borderId="3" applyNumberFormat="0" applyFont="0" applyBorder="0" applyAlignment="0" applyProtection="0">
      <alignment horizontal="center"/>
    </xf>
    <xf numFmtId="0" fontId="20" fillId="0" borderId="4" applyNumberFormat="0" applyAlignment="0" applyProtection="0">
      <alignment horizontal="left" vertical="center"/>
    </xf>
    <xf numFmtId="0" fontId="20" fillId="0" borderId="5">
      <alignment horizontal="left" vertical="center"/>
    </xf>
    <xf numFmtId="3" fontId="9" fillId="9" borderId="3" applyFont="0" applyProtection="0">
      <alignment horizontal="right"/>
    </xf>
    <xf numFmtId="10" fontId="9" fillId="9" borderId="3" applyFont="0" applyProtection="0">
      <alignment horizontal="right"/>
    </xf>
    <xf numFmtId="9" fontId="9" fillId="9" borderId="3" applyFont="0" applyProtection="0">
      <alignment horizontal="right"/>
    </xf>
    <xf numFmtId="0" fontId="9" fillId="9" borderId="6" applyNumberFormat="0" applyFont="0" applyBorder="0" applyAlignment="0" applyProtection="0">
      <alignment horizontal="left"/>
    </xf>
    <xf numFmtId="0" fontId="21" fillId="0" borderId="0" applyNumberFormat="0" applyFill="0" applyBorder="0" applyAlignment="0" applyProtection="0">
      <alignment vertical="top"/>
      <protection locked="0"/>
    </xf>
    <xf numFmtId="10" fontId="19" fillId="10" borderId="3" applyNumberFormat="0" applyBorder="0" applyAlignment="0" applyProtection="0"/>
    <xf numFmtId="173" fontId="22" fillId="11" borderId="0"/>
    <xf numFmtId="174" fontId="9" fillId="12" borderId="3" applyFont="0" applyAlignment="0">
      <protection locked="0"/>
    </xf>
    <xf numFmtId="3" fontId="9" fillId="12" borderId="3" applyFont="0">
      <alignment horizontal="right"/>
      <protection locked="0"/>
    </xf>
    <xf numFmtId="175" fontId="9" fillId="12" borderId="3" applyFont="0">
      <alignment horizontal="right"/>
      <protection locked="0"/>
    </xf>
    <xf numFmtId="10" fontId="9" fillId="12" borderId="3" applyFont="0">
      <alignment horizontal="right"/>
      <protection locked="0"/>
    </xf>
    <xf numFmtId="9" fontId="9" fillId="12" borderId="7" applyFont="0">
      <alignment horizontal="right"/>
      <protection locked="0"/>
    </xf>
    <xf numFmtId="0" fontId="9" fillId="12" borderId="3" applyFont="0">
      <alignment horizontal="center" wrapText="1"/>
      <protection locked="0"/>
    </xf>
    <xf numFmtId="49" fontId="9" fillId="12" borderId="3" applyFont="0" applyAlignment="0">
      <protection locked="0"/>
    </xf>
    <xf numFmtId="173" fontId="23" fillId="13" borderId="0"/>
    <xf numFmtId="176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9" fontId="9" fillId="0" borderId="0" applyFont="0" applyFill="0" applyBorder="0" applyAlignment="0" applyProtection="0"/>
    <xf numFmtId="180" fontId="9" fillId="0" borderId="0" applyFont="0" applyFill="0" applyBorder="0" applyAlignment="0" applyProtection="0"/>
    <xf numFmtId="181" fontId="9" fillId="0" borderId="0" applyFont="0" applyFill="0" applyBorder="0" applyAlignment="0" applyProtection="0"/>
    <xf numFmtId="182" fontId="9" fillId="0" borderId="0" applyFont="0" applyFill="0" applyBorder="0" applyAlignment="0" applyProtection="0"/>
    <xf numFmtId="183" fontId="18" fillId="0" borderId="0">
      <protection locked="0"/>
    </xf>
    <xf numFmtId="184" fontId="18" fillId="0" borderId="0">
      <protection locked="0"/>
    </xf>
    <xf numFmtId="185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24" fillId="0" borderId="0"/>
    <xf numFmtId="0" fontId="24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40" fontId="26" fillId="0" borderId="0" applyFont="0" applyFill="0" applyBorder="0" applyAlignment="0" applyProtection="0"/>
    <xf numFmtId="38" fontId="26" fillId="0" borderId="0" applyFont="0" applyFill="0" applyBorder="0" applyAlignment="0" applyProtection="0"/>
    <xf numFmtId="3" fontId="9" fillId="14" borderId="3">
      <alignment horizontal="right"/>
      <protection locked="0"/>
    </xf>
    <xf numFmtId="175" fontId="9" fillId="14" borderId="3">
      <alignment horizontal="right"/>
      <protection locked="0"/>
    </xf>
    <xf numFmtId="10" fontId="9" fillId="14" borderId="3" applyFont="0">
      <alignment horizontal="right"/>
      <protection locked="0"/>
    </xf>
    <xf numFmtId="9" fontId="9" fillId="14" borderId="3">
      <alignment horizontal="right"/>
      <protection locked="0"/>
    </xf>
    <xf numFmtId="0" fontId="9" fillId="14" borderId="3">
      <alignment horizontal="center" wrapText="1"/>
    </xf>
    <xf numFmtId="0" fontId="9" fillId="14" borderId="3" applyNumberFormat="0" applyFont="0">
      <alignment horizontal="center" wrapText="1"/>
      <protection locked="0"/>
    </xf>
    <xf numFmtId="14" fontId="11" fillId="0" borderId="0">
      <alignment horizontal="center" wrapText="1"/>
      <protection locked="0"/>
    </xf>
    <xf numFmtId="10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27" fillId="0" borderId="0"/>
    <xf numFmtId="186" fontId="18" fillId="0" borderId="0">
      <protection locked="0"/>
    </xf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87" fontId="28" fillId="0" borderId="0"/>
    <xf numFmtId="0" fontId="29" fillId="0" borderId="0" applyNumberFormat="0" applyFont="0" applyFill="0" applyBorder="0" applyAlignment="0" applyProtection="0">
      <alignment horizontal="left"/>
    </xf>
    <xf numFmtId="4" fontId="18" fillId="0" borderId="0">
      <protection locked="0"/>
    </xf>
    <xf numFmtId="188" fontId="18" fillId="0" borderId="0">
      <protection locked="0"/>
    </xf>
    <xf numFmtId="189" fontId="30" fillId="0" borderId="0" applyNumberFormat="0" applyFill="0" applyBorder="0" applyAlignment="0" applyProtection="0">
      <alignment horizontal="left"/>
    </xf>
    <xf numFmtId="3" fontId="9" fillId="7" borderId="3" applyFont="0" applyProtection="0">
      <alignment horizontal="right"/>
    </xf>
    <xf numFmtId="190" fontId="9" fillId="7" borderId="3" applyFont="0" applyProtection="0">
      <alignment horizontal="right"/>
    </xf>
    <xf numFmtId="175" fontId="9" fillId="7" borderId="3" applyFont="0" applyProtection="0">
      <alignment horizontal="right"/>
    </xf>
    <xf numFmtId="10" fontId="9" fillId="7" borderId="3" applyFont="0" applyProtection="0">
      <alignment horizontal="right"/>
    </xf>
    <xf numFmtId="9" fontId="9" fillId="7" borderId="3" applyFont="0" applyProtection="0">
      <alignment horizontal="right"/>
    </xf>
    <xf numFmtId="191" fontId="9" fillId="7" borderId="3" applyFont="0" applyProtection="0">
      <alignment horizontal="center" wrapText="1"/>
    </xf>
    <xf numFmtId="40" fontId="31" fillId="0" borderId="0" applyBorder="0">
      <alignment horizontal="right"/>
    </xf>
    <xf numFmtId="185" fontId="9" fillId="15" borderId="3" applyFont="0">
      <alignment horizontal="right"/>
    </xf>
    <xf numFmtId="1" fontId="9" fillId="15" borderId="3" applyFont="0" applyProtection="0">
      <alignment horizontal="right"/>
    </xf>
    <xf numFmtId="185" fontId="9" fillId="15" borderId="3" applyFont="0" applyProtection="0"/>
    <xf numFmtId="175" fontId="9" fillId="15" borderId="3" applyFont="0" applyProtection="0"/>
    <xf numFmtId="10" fontId="9" fillId="15" borderId="8" applyFont="0" applyProtection="0">
      <alignment horizontal="right"/>
    </xf>
    <xf numFmtId="9" fontId="9" fillId="15" borderId="8" applyFont="0" applyProtection="0">
      <alignment horizontal="right"/>
    </xf>
    <xf numFmtId="192" fontId="9" fillId="15" borderId="8" applyFont="0" applyProtection="0">
      <alignment horizontal="right"/>
    </xf>
    <xf numFmtId="0" fontId="9" fillId="15" borderId="3" applyFont="0" applyProtection="0">
      <alignment horizontal="center" wrapText="1"/>
      <protection locked="0"/>
    </xf>
    <xf numFmtId="0" fontId="9" fillId="15" borderId="3" applyNumberFormat="0" applyFont="0" applyAlignment="0" applyProtection="0"/>
    <xf numFmtId="0" fontId="27" fillId="0" borderId="9"/>
    <xf numFmtId="193" fontId="9" fillId="0" borderId="0" applyFont="0" applyFill="0" applyBorder="0" applyAlignment="0" applyProtection="0"/>
    <xf numFmtId="194" fontId="9" fillId="0" borderId="0" applyFont="0" applyFill="0" applyBorder="0" applyAlignment="0" applyProtection="0"/>
  </cellStyleXfs>
  <cellXfs count="62">
    <xf numFmtId="0" fontId="0" fillId="0" borderId="0" xfId="0"/>
    <xf numFmtId="0" fontId="2" fillId="0" borderId="0" xfId="1" applyFont="1" applyAlignment="1">
      <alignment vertical="center"/>
    </xf>
    <xf numFmtId="164" fontId="2" fillId="0" borderId="0" xfId="1" applyNumberFormat="1" applyFont="1" applyAlignment="1">
      <alignment vertical="center"/>
    </xf>
    <xf numFmtId="165" fontId="2" fillId="0" borderId="0" xfId="1" applyNumberFormat="1" applyFont="1" applyAlignment="1">
      <alignment vertical="center"/>
    </xf>
    <xf numFmtId="0" fontId="2" fillId="2" borderId="0" xfId="1" applyFont="1" applyFill="1" applyAlignment="1">
      <alignment vertical="center"/>
    </xf>
    <xf numFmtId="0" fontId="2" fillId="0" borderId="1" xfId="1" applyFont="1" applyBorder="1" applyAlignment="1">
      <alignment vertical="center"/>
    </xf>
    <xf numFmtId="166" fontId="3" fillId="3" borderId="0" xfId="2" applyNumberFormat="1" applyFont="1" applyFill="1" applyAlignment="1">
      <alignment vertical="center"/>
    </xf>
    <xf numFmtId="164" fontId="3" fillId="3" borderId="0" xfId="3" applyNumberFormat="1" applyFont="1" applyFill="1" applyAlignment="1">
      <alignment vertical="center"/>
    </xf>
    <xf numFmtId="0" fontId="3" fillId="3" borderId="0" xfId="1" applyFont="1" applyFill="1" applyAlignment="1">
      <alignment vertical="center"/>
    </xf>
    <xf numFmtId="166" fontId="4" fillId="4" borderId="0" xfId="2" applyNumberFormat="1" applyFont="1" applyFill="1" applyAlignment="1">
      <alignment vertical="center"/>
    </xf>
    <xf numFmtId="164" fontId="4" fillId="4" borderId="0" xfId="3" applyNumberFormat="1" applyFont="1" applyFill="1" applyAlignment="1">
      <alignment vertical="center"/>
    </xf>
    <xf numFmtId="0" fontId="4" fillId="4" borderId="0" xfId="1" applyFont="1" applyFill="1" applyAlignment="1">
      <alignment vertical="center"/>
    </xf>
    <xf numFmtId="166" fontId="2" fillId="0" borderId="0" xfId="2" applyNumberFormat="1" applyFont="1" applyAlignment="1">
      <alignment vertical="center"/>
    </xf>
    <xf numFmtId="164" fontId="2" fillId="0" borderId="0" xfId="3" applyNumberFormat="1" applyFont="1" applyAlignment="1">
      <alignment vertical="center"/>
    </xf>
    <xf numFmtId="0" fontId="2" fillId="0" borderId="0" xfId="1" applyFont="1" applyAlignment="1">
      <alignment horizontal="left" vertical="center" indent="2"/>
    </xf>
    <xf numFmtId="0" fontId="5" fillId="0" borderId="0" xfId="4" applyFont="1" applyAlignment="1">
      <alignment vertical="center"/>
    </xf>
    <xf numFmtId="17" fontId="3" fillId="5" borderId="0" xfId="1" applyNumberFormat="1" applyFont="1" applyFill="1" applyAlignment="1">
      <alignment horizontal="center" vertical="center"/>
    </xf>
    <xf numFmtId="0" fontId="3" fillId="5" borderId="0" xfId="1" applyFont="1" applyFill="1" applyAlignment="1">
      <alignment horizontal="left" vertical="center"/>
    </xf>
    <xf numFmtId="168" fontId="2" fillId="0" borderId="0" xfId="1" applyNumberFormat="1" applyFont="1" applyAlignment="1">
      <alignment vertical="center"/>
    </xf>
    <xf numFmtId="164" fontId="2" fillId="0" borderId="0" xfId="3" applyNumberFormat="1" applyFont="1" applyFill="1" applyAlignment="1">
      <alignment vertical="center"/>
    </xf>
    <xf numFmtId="0" fontId="6" fillId="0" borderId="0" xfId="5" applyFont="1" applyAlignment="1">
      <alignment horizontal="center" vertical="center" wrapText="1"/>
    </xf>
    <xf numFmtId="10" fontId="2" fillId="0" borderId="0" xfId="2" applyNumberFormat="1" applyFont="1" applyAlignment="1">
      <alignment vertical="center"/>
    </xf>
    <xf numFmtId="0" fontId="7" fillId="0" borderId="0" xfId="1" applyFont="1" applyAlignment="1">
      <alignment vertical="center"/>
    </xf>
    <xf numFmtId="0" fontId="2" fillId="0" borderId="2" xfId="1" applyFont="1" applyBorder="1" applyAlignment="1">
      <alignment vertical="center"/>
    </xf>
    <xf numFmtId="0" fontId="8" fillId="0" borderId="0" xfId="6" applyFont="1" applyAlignment="1">
      <alignment vertical="center"/>
    </xf>
    <xf numFmtId="0" fontId="1" fillId="0" borderId="0" xfId="6" applyFont="1" applyAlignment="1">
      <alignment vertical="center"/>
    </xf>
    <xf numFmtId="10" fontId="1" fillId="0" borderId="0" xfId="203" applyNumberFormat="1" applyFont="1" applyAlignment="1">
      <alignment vertical="center"/>
    </xf>
    <xf numFmtId="164" fontId="1" fillId="0" borderId="0" xfId="60" applyNumberFormat="1" applyFont="1" applyFill="1" applyAlignment="1">
      <alignment vertical="center"/>
    </xf>
    <xf numFmtId="166" fontId="32" fillId="0" borderId="0" xfId="218" applyNumberFormat="1" applyFont="1" applyAlignment="1">
      <alignment vertical="center"/>
    </xf>
    <xf numFmtId="166" fontId="33" fillId="0" borderId="0" xfId="218" applyNumberFormat="1" applyFont="1" applyAlignment="1">
      <alignment vertical="center"/>
    </xf>
    <xf numFmtId="17" fontId="3" fillId="5" borderId="0" xfId="6" applyNumberFormat="1" applyFont="1" applyFill="1" applyAlignment="1">
      <alignment horizontal="center" vertical="center"/>
    </xf>
    <xf numFmtId="0" fontId="34" fillId="0" borderId="0" xfId="191" applyFont="1" applyAlignment="1">
      <alignment vertical="center"/>
    </xf>
    <xf numFmtId="9" fontId="32" fillId="0" borderId="0" xfId="218" applyFont="1" applyAlignment="1">
      <alignment vertical="center"/>
    </xf>
    <xf numFmtId="164" fontId="32" fillId="0" borderId="0" xfId="74" applyNumberFormat="1" applyFont="1" applyAlignment="1">
      <alignment vertical="center"/>
    </xf>
    <xf numFmtId="164" fontId="33" fillId="0" borderId="0" xfId="74" applyNumberFormat="1" applyFont="1" applyAlignment="1">
      <alignment vertical="center"/>
    </xf>
    <xf numFmtId="0" fontId="3" fillId="5" borderId="0" xfId="6" applyFont="1" applyFill="1" applyAlignment="1">
      <alignment horizontal="center" vertical="center"/>
    </xf>
    <xf numFmtId="17" fontId="32" fillId="0" borderId="0" xfId="6" applyNumberFormat="1" applyFont="1" applyAlignment="1">
      <alignment horizontal="center" vertical="center"/>
    </xf>
    <xf numFmtId="9" fontId="35" fillId="0" borderId="0" xfId="218" applyFont="1" applyAlignment="1">
      <alignment vertical="center"/>
    </xf>
    <xf numFmtId="164" fontId="35" fillId="0" borderId="0" xfId="74" applyNumberFormat="1" applyFont="1" applyAlignment="1">
      <alignment vertical="center"/>
    </xf>
    <xf numFmtId="164" fontId="1" fillId="0" borderId="0" xfId="74" applyNumberFormat="1" applyFont="1" applyAlignment="1">
      <alignment vertical="center"/>
    </xf>
    <xf numFmtId="0" fontId="32" fillId="0" borderId="0" xfId="6" applyFont="1" applyAlignment="1">
      <alignment vertical="center"/>
    </xf>
    <xf numFmtId="0" fontId="36" fillId="0" borderId="0" xfId="6" applyFont="1" applyAlignment="1">
      <alignment vertical="center"/>
    </xf>
    <xf numFmtId="0" fontId="1" fillId="0" borderId="0" xfId="4" applyFont="1" applyAlignment="1">
      <alignment vertical="center"/>
    </xf>
    <xf numFmtId="166" fontId="35" fillId="0" borderId="0" xfId="203" applyNumberFormat="1" applyFont="1" applyAlignment="1">
      <alignment vertical="center"/>
    </xf>
    <xf numFmtId="166" fontId="33" fillId="0" borderId="0" xfId="203" applyNumberFormat="1" applyFont="1" applyAlignment="1">
      <alignment vertical="center"/>
    </xf>
    <xf numFmtId="17" fontId="3" fillId="5" borderId="0" xfId="4" applyNumberFormat="1" applyFont="1" applyFill="1" applyAlignment="1">
      <alignment horizontal="center" vertical="center"/>
    </xf>
    <xf numFmtId="0" fontId="33" fillId="0" borderId="0" xfId="4" applyFont="1" applyAlignment="1">
      <alignment vertical="center"/>
    </xf>
    <xf numFmtId="164" fontId="1" fillId="0" borderId="0" xfId="60" applyNumberFormat="1" applyFont="1" applyAlignment="1">
      <alignment vertical="center"/>
    </xf>
    <xf numFmtId="0" fontId="34" fillId="0" borderId="0" xfId="4" applyFont="1" applyAlignment="1">
      <alignment horizontal="left" vertical="center"/>
    </xf>
    <xf numFmtId="166" fontId="1" fillId="0" borderId="0" xfId="203" applyNumberFormat="1" applyFont="1" applyAlignment="1">
      <alignment vertical="center"/>
    </xf>
    <xf numFmtId="164" fontId="32" fillId="0" borderId="0" xfId="72" applyNumberFormat="1" applyFont="1" applyFill="1" applyAlignment="1">
      <alignment vertical="center"/>
    </xf>
    <xf numFmtId="164" fontId="1" fillId="0" borderId="0" xfId="72" applyNumberFormat="1" applyFont="1" applyFill="1" applyAlignment="1">
      <alignment vertical="center"/>
    </xf>
    <xf numFmtId="0" fontId="5" fillId="16" borderId="0" xfId="4" applyFont="1" applyFill="1" applyAlignment="1">
      <alignment horizontal="left" vertical="center" wrapText="1"/>
    </xf>
    <xf numFmtId="166" fontId="1" fillId="0" borderId="0" xfId="247" applyNumberFormat="1" applyFont="1" applyAlignment="1">
      <alignment vertical="center"/>
    </xf>
    <xf numFmtId="0" fontId="3" fillId="5" borderId="0" xfId="4" applyFont="1" applyFill="1" applyAlignment="1">
      <alignment horizontal="center" vertical="center"/>
    </xf>
    <xf numFmtId="17" fontId="32" fillId="0" borderId="0" xfId="4" applyNumberFormat="1" applyFont="1" applyAlignment="1">
      <alignment horizontal="center" vertical="center"/>
    </xf>
    <xf numFmtId="0" fontId="8" fillId="0" borderId="0" xfId="4" applyFont="1" applyFill="1" applyAlignment="1">
      <alignment vertical="center"/>
    </xf>
    <xf numFmtId="195" fontId="8" fillId="0" borderId="0" xfId="4" applyNumberFormat="1" applyFont="1" applyFill="1" applyAlignment="1">
      <alignment vertical="center"/>
    </xf>
    <xf numFmtId="166" fontId="1" fillId="0" borderId="0" xfId="216" applyNumberFormat="1" applyFont="1" applyFill="1" applyAlignment="1">
      <alignment vertical="center"/>
    </xf>
    <xf numFmtId="166" fontId="1" fillId="0" borderId="0" xfId="4" applyNumberFormat="1" applyFont="1" applyAlignment="1">
      <alignment vertical="center"/>
    </xf>
    <xf numFmtId="0" fontId="32" fillId="0" borderId="0" xfId="4" applyFont="1" applyAlignment="1">
      <alignment vertical="center"/>
    </xf>
    <xf numFmtId="0" fontId="36" fillId="0" borderId="0" xfId="4" applyFont="1" applyAlignment="1">
      <alignment vertical="center"/>
    </xf>
  </cellXfs>
  <cellStyles count="275">
    <cellStyle name="(4) STM-1 (LECT)_x000d__x000a_PL-4579-M-039-99_x000d__x000a_FALTA APE" xfId="7"/>
    <cellStyle name="(4) STM-1 (LECT)_x000d__x000a_PL-4579-M-039-99_x000d__x000a_FALTA APE 2" xfId="8"/>
    <cellStyle name="(4) STM-1 (LECT)_x000d__x000a_PL-4579-M-039-99_x000d__x000a_FALTA APE 3" xfId="9"/>
    <cellStyle name="(4) STM-1 (LECT)_x000d__x000a_PL-4579-M-039-99_x000d__x000a_FALTA APE 4" xfId="10"/>
    <cellStyle name="(4) STM-1 (LECT)_x000d__x000a_PL-4579-M-039-99_x000d__x000a_FALTA APE 5" xfId="11"/>
    <cellStyle name="(4) STM-1 (LECT)_x000d__x000a_PL-4579-M-039-99_x000d__x000a_FALTA APE_Control Afiliaciones" xfId="12"/>
    <cellStyle name="_x0004_¥" xfId="13"/>
    <cellStyle name="AFE" xfId="14"/>
    <cellStyle name="ANCLAS,REZONES Y SUS PARTES,DE FUNDICION,DE HIERRO O DE ACERO" xfId="15"/>
    <cellStyle name="ANCLAS,REZONES Y SUS PARTES,DE FUNDICION,DE HIERRO O DE ACERO 2" xfId="16"/>
    <cellStyle name="ANCLAS,REZONES Y SUS PARTES,DE FUNDICION,DE HIERRO O DE ACERO_HIPOTESIS MACRO 10-15_US" xfId="17"/>
    <cellStyle name="args.style" xfId="18"/>
    <cellStyle name="bstitutes]_x000d__x000a_; The following mappings take Word for MS-DOS names, PostScript names, and TrueType_x000d__x000a_; names into account" xfId="19"/>
    <cellStyle name="Cabecera 1" xfId="20"/>
    <cellStyle name="Cabecera 2" xfId="21"/>
    <cellStyle name="Calc Currency (0)" xfId="22"/>
    <cellStyle name="calculated" xfId="23"/>
    <cellStyle name="checkExposure" xfId="24"/>
    <cellStyle name="Copied" xfId="25"/>
    <cellStyle name="COST1" xfId="26"/>
    <cellStyle name="Currency 2" xfId="27"/>
    <cellStyle name="Diseño" xfId="28"/>
    <cellStyle name="DOBLE" xfId="29"/>
    <cellStyle name="Entered" xfId="30"/>
    <cellStyle name="Estilo 1" xfId="31"/>
    <cellStyle name="Euro" xfId="32"/>
    <cellStyle name="Fecha" xfId="33"/>
    <cellStyle name="Fijo" xfId="34"/>
    <cellStyle name="Grey" xfId="35"/>
    <cellStyle name="greyed" xfId="36"/>
    <cellStyle name="Header1" xfId="37"/>
    <cellStyle name="Header2" xfId="38"/>
    <cellStyle name="highlightExposure" xfId="39"/>
    <cellStyle name="highlightPD" xfId="40"/>
    <cellStyle name="highlightPercentage" xfId="41"/>
    <cellStyle name="highlightText" xfId="42"/>
    <cellStyle name="Hipervínculo 2" xfId="43"/>
    <cellStyle name="Input [yellow]" xfId="44"/>
    <cellStyle name="Input Cells" xfId="45"/>
    <cellStyle name="inputDate" xfId="46"/>
    <cellStyle name="inputExposure" xfId="47"/>
    <cellStyle name="inputMaturity" xfId="48"/>
    <cellStyle name="inputPD" xfId="49"/>
    <cellStyle name="inputPercentage" xfId="50"/>
    <cellStyle name="inputSelection" xfId="51"/>
    <cellStyle name="inputText" xfId="52"/>
    <cellStyle name="Linked Cells" xfId="53"/>
    <cellStyle name="Millares [0] 2" xfId="54"/>
    <cellStyle name="Millares 10" xfId="55"/>
    <cellStyle name="Millares 11" xfId="56"/>
    <cellStyle name="Millares 12" xfId="57"/>
    <cellStyle name="Millares 12 2" xfId="58"/>
    <cellStyle name="Millares 12 2 2" xfId="3"/>
    <cellStyle name="Millares 13" xfId="59"/>
    <cellStyle name="Millares 14" xfId="60"/>
    <cellStyle name="Millares 2" xfId="61"/>
    <cellStyle name="Millares 2 2" xfId="62"/>
    <cellStyle name="Millares 2 3" xfId="63"/>
    <cellStyle name="Millares 3" xfId="64"/>
    <cellStyle name="Millares 4" xfId="65"/>
    <cellStyle name="Millares 4 2" xfId="66"/>
    <cellStyle name="Millares 4 2 2" xfId="67"/>
    <cellStyle name="Millares 4 2 2 2" xfId="68"/>
    <cellStyle name="Millares 4 2 2 2 2" xfId="69"/>
    <cellStyle name="Millares 4 2 2 2 3" xfId="70"/>
    <cellStyle name="Millares 4 2 2 2 3 2" xfId="71"/>
    <cellStyle name="Millares 4 2 2 2 3 2 2" xfId="72"/>
    <cellStyle name="Millares 4 2 2 2 4" xfId="73"/>
    <cellStyle name="Millares 4 2 2 2 4 2" xfId="74"/>
    <cellStyle name="Millares 5" xfId="75"/>
    <cellStyle name="Millares 5 2" xfId="76"/>
    <cellStyle name="Millares 6" xfId="77"/>
    <cellStyle name="Millares 6 2" xfId="78"/>
    <cellStyle name="Millares 6 2 2" xfId="79"/>
    <cellStyle name="Millares 6 2 2 2" xfId="80"/>
    <cellStyle name="Millares 6 2 2 2 2" xfId="81"/>
    <cellStyle name="Millares 6 2 2 2 3" xfId="82"/>
    <cellStyle name="Millares 6 2 2 2 3 2" xfId="83"/>
    <cellStyle name="Millares 6 2 2 2 3 2 2" xfId="84"/>
    <cellStyle name="Millares 6 2 3" xfId="85"/>
    <cellStyle name="Millares 6 2 3 2" xfId="86"/>
    <cellStyle name="Millares 6 2 3 2 2" xfId="87"/>
    <cellStyle name="Millares 6 2 3 2 3" xfId="88"/>
    <cellStyle name="Millares 6 2 3 2 3 2" xfId="89"/>
    <cellStyle name="Millares 6 2 3 2 3 2 2" xfId="90"/>
    <cellStyle name="Millares 6 2 3 2 4" xfId="91"/>
    <cellStyle name="Millares 6 2 3 2 5" xfId="92"/>
    <cellStyle name="Millares 6 2 3 2 5 2" xfId="93"/>
    <cellStyle name="Millares 7" xfId="94"/>
    <cellStyle name="Millares 7 2" xfId="95"/>
    <cellStyle name="Millares 7 2 2" xfId="96"/>
    <cellStyle name="Millares 7 2 2 2" xfId="97"/>
    <cellStyle name="Millares 7 2 2 3" xfId="98"/>
    <cellStyle name="Millares 7 2 2 4" xfId="99"/>
    <cellStyle name="Millares 7 2 2 4 2" xfId="100"/>
    <cellStyle name="Millares 7 2 2 4 2 2" xfId="101"/>
    <cellStyle name="Millares 8" xfId="102"/>
    <cellStyle name="Millares 9" xfId="103"/>
    <cellStyle name="Millares_35-43 Bcos Ene-2002" xfId="104"/>
    <cellStyle name="Milliers [0]_!!!GO" xfId="105"/>
    <cellStyle name="Milliers_!!!GO" xfId="106"/>
    <cellStyle name="Monétaire [0]_!!!GO" xfId="107"/>
    <cellStyle name="Monétaire_!!!GO" xfId="108"/>
    <cellStyle name="Monetario" xfId="109"/>
    <cellStyle name="Monetario0" xfId="110"/>
    <cellStyle name="Normal" xfId="0" builtinId="0"/>
    <cellStyle name="Normal - Style1" xfId="111"/>
    <cellStyle name="Normal 10" xfId="112"/>
    <cellStyle name="Normal 10 2" xfId="113"/>
    <cellStyle name="Normal 10 2 2" xfId="114"/>
    <cellStyle name="Normal 10 2 2 2" xfId="115"/>
    <cellStyle name="Normal 10 2 2 2 2" xfId="116"/>
    <cellStyle name="Normal 10 3" xfId="117"/>
    <cellStyle name="Normal 10 4" xfId="118"/>
    <cellStyle name="Normal 10 4 2" xfId="119"/>
    <cellStyle name="Normal 10 4 2 2" xfId="120"/>
    <cellStyle name="Normal 11" xfId="121"/>
    <cellStyle name="Normal 12" xfId="122"/>
    <cellStyle name="Normal 12 2" xfId="123"/>
    <cellStyle name="Normal 12 2 2" xfId="1"/>
    <cellStyle name="Normal 2" xfId="124"/>
    <cellStyle name="Normal 2 2" xfId="125"/>
    <cellStyle name="Normal 2 2 2" xfId="126"/>
    <cellStyle name="Normal 2 2 2 2" xfId="127"/>
    <cellStyle name="Normal 2 2 2 2 2" xfId="128"/>
    <cellStyle name="Normal 2 2 2 2 2 2" xfId="129"/>
    <cellStyle name="Normal 22" xfId="130"/>
    <cellStyle name="Normal 3" xfId="131"/>
    <cellStyle name="Normal 3 2" xfId="132"/>
    <cellStyle name="Normal 4" xfId="133"/>
    <cellStyle name="Normal 4 2" xfId="134"/>
    <cellStyle name="Normal 4 3" xfId="135"/>
    <cellStyle name="Normal 4 3 2" xfId="136"/>
    <cellStyle name="Normal 4 3 2 2" xfId="137"/>
    <cellStyle name="Normal 4 3 2 2 2" xfId="138"/>
    <cellStyle name="Normal 4 3 2 2 3" xfId="139"/>
    <cellStyle name="Normal 4 3 2 2 3 2" xfId="140"/>
    <cellStyle name="Normal 4 3 2 2 3 2 2" xfId="4"/>
    <cellStyle name="Normal 4 3 2 2 3 3" xfId="5"/>
    <cellStyle name="Normal 4 3 2 2 4" xfId="141"/>
    <cellStyle name="Normal 4 3 2 2 4 2" xfId="6"/>
    <cellStyle name="Normal 5" xfId="142"/>
    <cellStyle name="Normal 5 2" xfId="143"/>
    <cellStyle name="Normal 5 2 2" xfId="144"/>
    <cellStyle name="Normal 5 2 2 2" xfId="145"/>
    <cellStyle name="Normal 5 2 2 2 2" xfId="146"/>
    <cellStyle name="Normal 5 2 2 2 3" xfId="147"/>
    <cellStyle name="Normal 5 2 2 2 3 2" xfId="148"/>
    <cellStyle name="Normal 5 2 2 2 3 2 2" xfId="149"/>
    <cellStyle name="Normal 5 2 3" xfId="150"/>
    <cellStyle name="Normal 5 2 3 2" xfId="151"/>
    <cellStyle name="Normal 5 2 3 2 2" xfId="152"/>
    <cellStyle name="Normal 5 2 3 2 3" xfId="153"/>
    <cellStyle name="Normal 5 2 3 2 3 2" xfId="154"/>
    <cellStyle name="Normal 5 2 3 2 3 2 2" xfId="155"/>
    <cellStyle name="Normal 5 2 3 2 3 2 2 2" xfId="156"/>
    <cellStyle name="Normal 5 2 3 2 4" xfId="157"/>
    <cellStyle name="Normal 5 2 3 2 5" xfId="158"/>
    <cellStyle name="Normal 5 2 3 2 5 2" xfId="159"/>
    <cellStyle name="Normal 5 2 4" xfId="160"/>
    <cellStyle name="Normal 5 2 4 2" xfId="161"/>
    <cellStyle name="Normal 5 2 4 2 2" xfId="162"/>
    <cellStyle name="Normal 5 2 4 2 3" xfId="163"/>
    <cellStyle name="Normal 5 2 4 2 3 2" xfId="164"/>
    <cellStyle name="Normal 5 2 4 2 3 2 2" xfId="165"/>
    <cellStyle name="Normal 6" xfId="166"/>
    <cellStyle name="Normal 7" xfId="167"/>
    <cellStyle name="Normal 8" xfId="168"/>
    <cellStyle name="Normal 8 2" xfId="169"/>
    <cellStyle name="Normal 8 2 2" xfId="170"/>
    <cellStyle name="Normal 8 2 2 2" xfId="171"/>
    <cellStyle name="Normal 8 2 2 2 2" xfId="172"/>
    <cellStyle name="Normal 8 2 2 3" xfId="173"/>
    <cellStyle name="Normal 8 2 2 3 2" xfId="174"/>
    <cellStyle name="Normal 8 2 2 3 2 2" xfId="175"/>
    <cellStyle name="Normal 8 3" xfId="176"/>
    <cellStyle name="Normal 8 3 2" xfId="177"/>
    <cellStyle name="Normal 8 3 2 2" xfId="178"/>
    <cellStyle name="Normal 8 3 2 3" xfId="179"/>
    <cellStyle name="Normal 8 3 2 4" xfId="180"/>
    <cellStyle name="Normal 8 3 2 4 2" xfId="181"/>
    <cellStyle name="Normal 8 3 2 4 2 2" xfId="182"/>
    <cellStyle name="Normal 8 4" xfId="183"/>
    <cellStyle name="Normal 8 4 2" xfId="184"/>
    <cellStyle name="Normal 8 4 2 2" xfId="185"/>
    <cellStyle name="Normal 8 4 2 3" xfId="186"/>
    <cellStyle name="Normal 8 4 2 3 2" xfId="187"/>
    <cellStyle name="Normal 8 4 2 3 2 2" xfId="188"/>
    <cellStyle name="Normal 8 4 2 4" xfId="189"/>
    <cellStyle name="Normal 8 4 2 5" xfId="190"/>
    <cellStyle name="Normal 8 4 2 5 2" xfId="191"/>
    <cellStyle name="Normal 9" xfId="192"/>
    <cellStyle name="Œ…‹æØ‚è [0.00]_!!!GO" xfId="193"/>
    <cellStyle name="Œ…‹æØ‚è_!!!GO" xfId="194"/>
    <cellStyle name="optionalExposure" xfId="195"/>
    <cellStyle name="optionalMaturity" xfId="196"/>
    <cellStyle name="optionalPD" xfId="197"/>
    <cellStyle name="optionalPercentage" xfId="198"/>
    <cellStyle name="optionalSelection" xfId="199"/>
    <cellStyle name="optionalText" xfId="200"/>
    <cellStyle name="per.style" xfId="201"/>
    <cellStyle name="Percent [2]" xfId="202"/>
    <cellStyle name="Percent 2" xfId="203"/>
    <cellStyle name="Porcen - Estilo1" xfId="204"/>
    <cellStyle name="Porcentaje" xfId="205"/>
    <cellStyle name="Porcentual 2" xfId="206"/>
    <cellStyle name="Porcentual 2 2" xfId="207"/>
    <cellStyle name="Porcentual 2 3" xfId="208"/>
    <cellStyle name="Porcentual 3" xfId="209"/>
    <cellStyle name="Porcentual 3 2" xfId="210"/>
    <cellStyle name="Porcentual 3 2 2" xfId="211"/>
    <cellStyle name="Porcentual 3 2 2 2" xfId="212"/>
    <cellStyle name="Porcentual 3 2 2 2 2" xfId="213"/>
    <cellStyle name="Porcentual 3 2 2 2 3" xfId="214"/>
    <cellStyle name="Porcentual 3 2 2 2 3 2" xfId="215"/>
    <cellStyle name="Porcentual 3 2 2 2 3 2 2" xfId="216"/>
    <cellStyle name="Porcentual 3 2 2 2 4" xfId="217"/>
    <cellStyle name="Porcentual 3 2 2 2 4 2" xfId="218"/>
    <cellStyle name="Porcentual 4" xfId="219"/>
    <cellStyle name="Porcentual 4 2" xfId="220"/>
    <cellStyle name="Porcentual 4 2 2" xfId="221"/>
    <cellStyle name="Porcentual 4 2 2 2" xfId="222"/>
    <cellStyle name="Porcentual 4 2 2 2 2" xfId="223"/>
    <cellStyle name="Porcentual 4 2 2 2 3" xfId="224"/>
    <cellStyle name="Porcentual 4 2 2 2 3 2" xfId="225"/>
    <cellStyle name="Porcentual 4 2 2 2 3 2 2" xfId="226"/>
    <cellStyle name="Porcentual 4 2 3" xfId="227"/>
    <cellStyle name="Porcentual 4 2 3 2" xfId="228"/>
    <cellStyle name="Porcentual 4 2 3 2 2" xfId="229"/>
    <cellStyle name="Porcentual 4 2 3 2 3" xfId="230"/>
    <cellStyle name="Porcentual 4 2 3 2 3 2" xfId="231"/>
    <cellStyle name="Porcentual 4 2 3 2 3 2 2" xfId="232"/>
    <cellStyle name="Porcentual 4 2 3 2 4" xfId="233"/>
    <cellStyle name="Porcentual 4 2 3 2 5" xfId="234"/>
    <cellStyle name="Porcentual 4 2 3 2 6" xfId="235"/>
    <cellStyle name="Porcentual 4 2 3 2 6 2" xfId="236"/>
    <cellStyle name="Porcentual 5" xfId="237"/>
    <cellStyle name="Porcentual 5 2" xfId="238"/>
    <cellStyle name="Porcentual 5 2 2" xfId="239"/>
    <cellStyle name="Porcentual 5 2 2 2" xfId="240"/>
    <cellStyle name="Porcentual 5 2 2 3" xfId="241"/>
    <cellStyle name="Porcentual 5 2 2 4" xfId="242"/>
    <cellStyle name="Porcentual 5 2 2 4 2" xfId="243"/>
    <cellStyle name="Porcentual 5 2 2 4 2 2" xfId="244"/>
    <cellStyle name="Porcentual 5 3" xfId="245"/>
    <cellStyle name="Porcentual 6" xfId="246"/>
    <cellStyle name="Porcentual 6 2" xfId="247"/>
    <cellStyle name="Porcentual 7" xfId="248"/>
    <cellStyle name="Porcentual 8" xfId="249"/>
    <cellStyle name="Porcentual 8 2" xfId="250"/>
    <cellStyle name="Porcentual 8 2 2" xfId="2"/>
    <cellStyle name="pricing" xfId="251"/>
    <cellStyle name="PSChar" xfId="252"/>
    <cellStyle name="Punto" xfId="253"/>
    <cellStyle name="Punto0" xfId="254"/>
    <cellStyle name="RevList" xfId="255"/>
    <cellStyle name="showExposure" xfId="256"/>
    <cellStyle name="showParameterE" xfId="257"/>
    <cellStyle name="showParameterS" xfId="258"/>
    <cellStyle name="showPD" xfId="259"/>
    <cellStyle name="showPercentage" xfId="260"/>
    <cellStyle name="showSelection" xfId="261"/>
    <cellStyle name="Subtotal" xfId="262"/>
    <cellStyle name="supFloat" xfId="263"/>
    <cellStyle name="supInt" xfId="264"/>
    <cellStyle name="supParameterE" xfId="265"/>
    <cellStyle name="supParameterS" xfId="266"/>
    <cellStyle name="supPD" xfId="267"/>
    <cellStyle name="supPercentage" xfId="268"/>
    <cellStyle name="supPercentageL" xfId="269"/>
    <cellStyle name="supSelection" xfId="270"/>
    <cellStyle name="supText" xfId="271"/>
    <cellStyle name="Total2 - Estilo2" xfId="272"/>
    <cellStyle name="Währung [0]_35ERI8T2gbIEMixb4v26icuOo" xfId="273"/>
    <cellStyle name="Währung_35ERI8T2gbIEMixb4v26icuOo" xfId="274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styles" Target="styles.xml"/><Relationship Id="rId12" Type="http://schemas.openxmlformats.org/officeDocument/2006/relationships/sharedStrings" Target="sharedStrings.xml"/><Relationship Id="rId13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externalLink" Target="externalLinks/externalLink1.xml"/><Relationship Id="rId5" Type="http://schemas.openxmlformats.org/officeDocument/2006/relationships/externalLink" Target="externalLinks/externalLink2.xml"/><Relationship Id="rId6" Type="http://schemas.openxmlformats.org/officeDocument/2006/relationships/externalLink" Target="externalLinks/externalLink3.xml"/><Relationship Id="rId7" Type="http://schemas.openxmlformats.org/officeDocument/2006/relationships/externalLink" Target="externalLinks/externalLink4.xml"/><Relationship Id="rId8" Type="http://schemas.openxmlformats.org/officeDocument/2006/relationships/externalLink" Target="externalLinks/externalLink5.xml"/><Relationship Id="rId9" Type="http://schemas.openxmlformats.org/officeDocument/2006/relationships/externalLink" Target="externalLinks/externalLink6.xml"/><Relationship Id="rId10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400">
                <a:solidFill>
                  <a:srgbClr val="0070C0"/>
                </a:solidFill>
              </a:defRPr>
            </a:pPr>
            <a:r>
              <a:rPr lang="es-PE" sz="1400">
                <a:solidFill>
                  <a:srgbClr val="0070C0"/>
                </a:solidFill>
              </a:rPr>
              <a:t>Activos a diciembre 2015</a:t>
            </a:r>
          </a:p>
        </c:rich>
      </c:tx>
      <c:layout>
        <c:manualLayout>
          <c:xMode val="edge"/>
          <c:yMode val="edge"/>
          <c:x val="0.00115966754155733"/>
          <c:y val="0.018532814025400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69409011373578"/>
          <c:y val="0.245323018192803"/>
          <c:w val="0.42784886264218"/>
          <c:h val="0.713631906209395"/>
        </c:manualLayout>
      </c:layout>
      <c:doughnutChart>
        <c:varyColors val="1"/>
        <c:ser>
          <c:idx val="0"/>
          <c:order val="0"/>
          <c:tx>
            <c:strRef>
              <c:f>Activos!$B$6:$B$9</c:f>
              <c:strCache>
                <c:ptCount val="1"/>
                <c:pt idx="0">
                  <c:v>Disponible e interbancarios Inversiones en valores Cartera de créditos neta Otros</c:v>
                </c:pt>
              </c:strCache>
            </c:strRef>
          </c:tx>
          <c:dPt>
            <c:idx val="0"/>
            <c:bubble3D val="0"/>
            <c:spPr>
              <a:solidFill>
                <a:srgbClr val="8FE2FF"/>
              </a:solidFill>
            </c:spPr>
          </c:dPt>
          <c:dPt>
            <c:idx val="1"/>
            <c:bubble3D val="0"/>
            <c:spPr>
              <a:solidFill>
                <a:srgbClr val="DDF6FF"/>
              </a:solidFill>
            </c:spPr>
          </c:dPt>
          <c:dPt>
            <c:idx val="2"/>
            <c:bubble3D val="0"/>
            <c:spPr>
              <a:solidFill>
                <a:srgbClr val="0070C0"/>
              </a:solidFill>
            </c:spPr>
          </c:dPt>
          <c:dPt>
            <c:idx val="3"/>
            <c:bubble3D val="0"/>
            <c:spPr>
              <a:solidFill>
                <a:srgbClr val="00B0F0"/>
              </a:solidFill>
            </c:spPr>
          </c:dPt>
          <c:dLbls>
            <c:dLbl>
              <c:idx val="0"/>
              <c:layout>
                <c:manualLayout>
                  <c:x val="0.138888888888889"/>
                  <c:y val="-0.088030866620655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0.158333333333336"/>
                  <c:y val="0.032432424544450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0.196141951006124"/>
                  <c:y val="-0.074131985739948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-0.0138888888888889"/>
                  <c:y val="-0.16216212272225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%" sourceLinked="0"/>
            <c:txPr>
              <a:bodyPr/>
              <a:lstStyle/>
              <a:p>
                <a:pPr>
                  <a:defRPr sz="1050" b="0">
                    <a:solidFill>
                      <a:srgbClr val="002060"/>
                    </a:solidFill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Lit>
              <c:ptCount val="4"/>
              <c:pt idx="0">
                <c:v>Disponible e interbancarios</c:v>
              </c:pt>
              <c:pt idx="1">
                <c:v>Inversiones en valores</c:v>
              </c:pt>
              <c:pt idx="2">
                <c:v>Cartera de créditos</c:v>
              </c:pt>
              <c:pt idx="3">
                <c:v>Otros</c:v>
              </c:pt>
            </c:strLit>
          </c:cat>
          <c:val>
            <c:numRef>
              <c:f>Activos!$D$6:$D$9</c:f>
              <c:numCache>
                <c:formatCode>0.0%</c:formatCode>
                <c:ptCount val="4"/>
                <c:pt idx="0">
                  <c:v>0.292235274207198</c:v>
                </c:pt>
                <c:pt idx="1">
                  <c:v>0.0642322831379234</c:v>
                </c:pt>
                <c:pt idx="2">
                  <c:v>0.589879730719935</c:v>
                </c:pt>
                <c:pt idx="3">
                  <c:v>0.0536527119349438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</c:spPr>
    </c:plotArea>
    <c:plotVisOnly val="1"/>
    <c:dispBlanksAs val="gap"/>
    <c:showDLblsOverMax val="0"/>
  </c:chart>
  <c:spPr>
    <a:noFill/>
    <a:ln>
      <a:solidFill>
        <a:srgbClr val="0070C0"/>
      </a:solidFill>
    </a:ln>
  </c:spPr>
  <c:printSettings>
    <c:headerFooter/>
    <c:pageMargins b="0.750000000000015" l="0.700000000000001" r="0.700000000000001" t="0.75000000000001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400">
                <a:solidFill>
                  <a:srgbClr val="0070C0"/>
                </a:solidFill>
              </a:defRPr>
            </a:pPr>
            <a:r>
              <a:rPr lang="es-PE" sz="1400">
                <a:solidFill>
                  <a:srgbClr val="0070C0"/>
                </a:solidFill>
              </a:rPr>
              <a:t>Pasivos a diciembre 2015</a:t>
            </a:r>
          </a:p>
        </c:rich>
      </c:tx>
      <c:layout>
        <c:manualLayout>
          <c:xMode val="edge"/>
          <c:yMode val="edge"/>
          <c:x val="0.00115966754155733"/>
          <c:y val="0.023166017531750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97186789151365"/>
          <c:y val="0.305554663775363"/>
          <c:w val="0.400071084864392"/>
          <c:h val="0.667299871145907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0070C0"/>
              </a:solidFill>
            </c:spPr>
          </c:dPt>
          <c:dPt>
            <c:idx val="1"/>
            <c:bubble3D val="0"/>
            <c:spPr>
              <a:solidFill>
                <a:srgbClr val="00B0F0"/>
              </a:solidFill>
            </c:spPr>
          </c:dPt>
          <c:dPt>
            <c:idx val="2"/>
            <c:bubble3D val="0"/>
            <c:spPr>
              <a:solidFill>
                <a:srgbClr val="8FE2FF"/>
              </a:solidFill>
            </c:spPr>
          </c:dPt>
          <c:dPt>
            <c:idx val="3"/>
            <c:bubble3D val="0"/>
            <c:spPr>
              <a:solidFill>
                <a:srgbClr val="DDF6FF"/>
              </a:solidFill>
            </c:spPr>
          </c:dPt>
          <c:dPt>
            <c:idx val="4"/>
            <c:bubble3D val="0"/>
            <c:spPr>
              <a:solidFill>
                <a:srgbClr val="92D050"/>
              </a:solidFill>
            </c:spPr>
          </c:dPt>
          <c:dLbls>
            <c:dLbl>
              <c:idx val="0"/>
              <c:layout>
                <c:manualLayout>
                  <c:x val="0.158333114610674"/>
                  <c:y val="0.0092664070127001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0.209615485564305"/>
                  <c:y val="0.016779128257288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0.138889107611549"/>
                  <c:y val="-0.074131620920774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-0.0916668853893268"/>
                  <c:y val="-0.15752891921590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0.0222220034995626"/>
                  <c:y val="-0.18532814025400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%" sourceLinked="0"/>
            <c:txPr>
              <a:bodyPr/>
              <a:lstStyle/>
              <a:p>
                <a:pPr>
                  <a:defRPr sz="1050" b="0">
                    <a:solidFill>
                      <a:srgbClr val="002060"/>
                    </a:solidFill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Pasivos!$B$5:$B$9</c:f>
              <c:strCache>
                <c:ptCount val="5"/>
                <c:pt idx="0">
                  <c:v>Obligaciones con el público</c:v>
                </c:pt>
                <c:pt idx="1">
                  <c:v>Depósitos sistema financiero</c:v>
                </c:pt>
                <c:pt idx="2">
                  <c:v>Adeudos y obligaciones financieras</c:v>
                </c:pt>
                <c:pt idx="3">
                  <c:v>Valores y títulos</c:v>
                </c:pt>
                <c:pt idx="4">
                  <c:v>Otros</c:v>
                </c:pt>
              </c:strCache>
            </c:strRef>
          </c:cat>
          <c:val>
            <c:numRef>
              <c:f>Pasivos!$C$5:$C$9</c:f>
              <c:numCache>
                <c:formatCode>_ * #,##0_ ;_ * \-#,##0_ ;_ * "-"??_ ;_ @_ </c:formatCode>
                <c:ptCount val="5"/>
                <c:pt idx="0">
                  <c:v>4.6439852E7</c:v>
                </c:pt>
                <c:pt idx="1">
                  <c:v>1.430356E6</c:v>
                </c:pt>
                <c:pt idx="2">
                  <c:v>1.6334634E7</c:v>
                </c:pt>
                <c:pt idx="3">
                  <c:v>7.374973E6</c:v>
                </c:pt>
                <c:pt idx="4">
                  <c:v>9.536327E6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</c:spPr>
    </c:plotArea>
    <c:plotVisOnly val="1"/>
    <c:dispBlanksAs val="gap"/>
    <c:showDLblsOverMax val="0"/>
  </c:chart>
  <c:spPr>
    <a:noFill/>
    <a:ln>
      <a:solidFill>
        <a:srgbClr val="0070C0"/>
      </a:solidFill>
    </a:ln>
  </c:spPr>
  <c:printSettings>
    <c:headerFooter/>
    <c:pageMargins b="0.750000000000015" l="0.700000000000001" r="0.700000000000001" t="0.75000000000001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116416</xdr:colOff>
      <xdr:row>2</xdr:row>
      <xdr:rowOff>190501</xdr:rowOff>
    </xdr:from>
    <xdr:to>
      <xdr:col>11</xdr:col>
      <xdr:colOff>116416</xdr:colOff>
      <xdr:row>14</xdr:row>
      <xdr:rowOff>137585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201083</xdr:colOff>
      <xdr:row>3</xdr:row>
      <xdr:rowOff>21167</xdr:rowOff>
    </xdr:from>
    <xdr:to>
      <xdr:col>11</xdr:col>
      <xdr:colOff>201083</xdr:colOff>
      <xdr:row>14</xdr:row>
      <xdr:rowOff>201084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rlosrios/Downloads/Memoria%20Anual_2015_%20version%20para%20web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rlosrios/Downloads/Mou03bd01/analisis/Analisis/Renta%20Variable/Doctos/Bolsa%20al%20Dia/Analisis/Multiplos/concentra_ult_ver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L/Documents%20and%20Settings/p015908/Mis%20documentos/Planificaci&#243;n/Memoria/Memoria%202010/Memoria%20RSC/2010/Datos%20Finanza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rlosrios/Downloads/Jviza1/data_comun/DOCUME~1/p009736/CONFIG~1/Temp/XPgrpwise/Boletin-Bcos/F&#243;rmula%20Excel-Siscor/Bcos/EEFF%20e%20Indicadores%20Bancos%2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L/Documents%20and%20Settings/P014586/Escritorio/Modelo%20de%20Programaci&#243;n%20Financiera/NUEVO%20MODELO/MODELO%20PF_BBVA__Jul09_ejercicio_completo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L/Documents%20and%20Settings/P013682/My%20Documents/LC%20Oficina/Valorizaciones/La%20Cima/0811%20GoldField%20La%20CimaValuation%20ECSL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E"/>
      <sheetName val="Riesgos"/>
      <sheetName val="Finanzas"/>
      <sheetName val="C3"/>
      <sheetName val="DR1"/>
      <sheetName val="DR2"/>
      <sheetName val="Cartera"/>
      <sheetName val="Vigentes"/>
      <sheetName val="Mora"/>
      <sheetName val="Detalle Oblig"/>
      <sheetName val="EGP"/>
      <sheetName val="MGF"/>
      <sheetName val="MGN"/>
      <sheetName val="GA"/>
      <sheetName val="R&amp;E"/>
      <sheetName val="Rentabilidad"/>
      <sheetName val="Apalancamiento"/>
      <sheetName val="Apalancamiento 2"/>
      <sheetName val="Clasificadoras"/>
      <sheetName val="Cotización y Vol Negociado"/>
      <sheetName val="Cap. Bursátil"/>
      <sheetName val="Precio"/>
      <sheetName val="Indicadores"/>
      <sheetName val="GF"/>
      <sheetName val="2prog BC"/>
      <sheetName val="3prog BC"/>
      <sheetName val="4prog BC"/>
      <sheetName val="Cotización 4BC"/>
      <sheetName val="5prog BC"/>
      <sheetName val="Cotización 5BC"/>
      <sheetName val="144A_RegS Corporativos"/>
      <sheetName val="Cotización 144A_RegS Corp"/>
      <sheetName val="1prog BS"/>
      <sheetName val="Cotización 1BS"/>
      <sheetName val="2prog BS"/>
      <sheetName val="Cotización 2BS"/>
      <sheetName val="3prog BS"/>
      <sheetName val="144A_RegS Subordinado"/>
      <sheetName val="Cotización 144A_RegS Sub"/>
      <sheetName val="1prog BA"/>
      <sheetName val="Cotización 1BA"/>
      <sheetName val="2prog BA"/>
      <sheetName val="Cotización 2BA"/>
      <sheetName val="Valores "/>
      <sheetName val="Accionistas"/>
      <sheetName val="Accionistas "/>
      <sheetName val="Valores"/>
      <sheetName val="Acción"/>
      <sheetName val="RRHH"/>
      <sheetName val="Person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QINFFIN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Beneficio"/>
      <sheetName val="Volumen"/>
      <sheetName val="Datos Relevantes"/>
      <sheetName val="EEFF SBS"/>
      <sheetName val="Indicadores"/>
      <sheetName val="Personal"/>
      <sheetName val="Canales"/>
      <sheetName val="Oficinas"/>
      <sheetName val="Rentabilidad"/>
      <sheetName val="Ratio Reportado"/>
      <sheetName val="FORMA  B"/>
      <sheetName val="FORMA  A"/>
      <sheetName val="Indicadores CC"/>
      <sheetName val="Dep. y Oblig."/>
      <sheetName val="Cuot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7">
          <cell r="AA7">
            <v>0.33698882735432562</v>
          </cell>
        </row>
      </sheetData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05-BG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INICIO"/>
      <sheetName val="Supuestos"/>
      <sheetName val="objetivos"/>
      <sheetName val="exogenos"/>
      <sheetName val="predet"/>
      <sheetName val="commodities"/>
      <sheetName val="ipx_ipm"/>
      <sheetName val="ToT"/>
      <sheetName val="Inf_TC"/>
      <sheetName val="Real"/>
      <sheetName val="Sectoriales"/>
      <sheetName val="Mensuales"/>
      <sheetName val="Agro"/>
      <sheetName val="Pesca"/>
      <sheetName val="Minería"/>
      <sheetName val="Construccion"/>
      <sheetName val="Manuf"/>
      <sheetName val="Hoja1"/>
      <sheetName val="ODG"/>
      <sheetName val="OyDG"/>
      <sheetName val="Ahorros-Brechas"/>
      <sheetName val="YN"/>
      <sheetName val="Fiscal"/>
      <sheetName val="Ing.Trib."/>
      <sheetName val="Transferencias"/>
      <sheetName val="Resumen Fiscales"/>
      <sheetName val="GNF_GC"/>
      <sheetName val="Req. Finan."/>
      <sheetName val="Def.Estructural"/>
      <sheetName val="Saldodeuda"/>
      <sheetName val="Sector Externo"/>
      <sheetName val="BP"/>
      <sheetName val="BC"/>
      <sheetName val="Exportaciones"/>
      <sheetName val="Exp.Trad"/>
      <sheetName val="Exp.NT"/>
      <sheetName val="Importaciones"/>
      <sheetName val="Renta de factores"/>
      <sheetName val="Cta FinancieraPriv"/>
      <sheetName val="Cta FinancierPub"/>
      <sheetName val="Cap_CP"/>
      <sheetName val="Flujos_macro"/>
      <sheetName val="Monetario"/>
      <sheetName val="CtasMon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1">
          <cell r="T1">
            <v>136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Graf&amp;Cuad Ing"/>
      <sheetName val="Graf&amp;Cuad"/>
      <sheetName val="Valuation Múlt"/>
      <sheetName val="Resumen Anual"/>
      <sheetName val="Valuation Resum"/>
      <sheetName val="Resumen Trim"/>
      <sheetName val="Forecast Anual"/>
      <sheetName val="Forecast Trim"/>
      <sheetName val="Supuestos"/>
      <sheetName val="Op. Anual"/>
      <sheetName val="Op. Trim"/>
      <sheetName val="Datos"/>
      <sheetName val="EPyG Soles"/>
      <sheetName val="BG Soles"/>
      <sheetName val="Flujo So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92D050"/>
  </sheetPr>
  <dimension ref="A1:H62"/>
  <sheetViews>
    <sheetView showGridLines="0" tabSelected="1" topLeftCell="A3" zoomScale="85" zoomScaleNormal="85" zoomScalePageLayoutView="85" workbookViewId="0">
      <selection activeCell="C39" sqref="C39"/>
    </sheetView>
  </sheetViews>
  <sheetFormatPr baseColWidth="10" defaultColWidth="11.5" defaultRowHeight="18" customHeight="1" x14ac:dyDescent="0"/>
  <cols>
    <col min="1" max="1" width="11.5" style="1"/>
    <col min="2" max="2" width="52.1640625" style="1" bestFit="1" customWidth="1"/>
    <col min="3" max="5" width="12.6640625" style="1" customWidth="1"/>
    <col min="6" max="6" width="12.1640625" style="1" bestFit="1" customWidth="1"/>
    <col min="7" max="16384" width="11.5" style="1"/>
  </cols>
  <sheetData>
    <row r="1" spans="1:7" ht="18" customHeight="1">
      <c r="A1" s="24"/>
    </row>
    <row r="2" spans="1:7" ht="18" customHeight="1">
      <c r="A2" s="24"/>
    </row>
    <row r="3" spans="1:7" ht="9" customHeight="1">
      <c r="B3" s="23"/>
      <c r="C3" s="23"/>
      <c r="D3" s="23"/>
      <c r="E3" s="23"/>
    </row>
    <row r="4" spans="1:7" ht="18" customHeight="1">
      <c r="B4" s="22" t="s">
        <v>33</v>
      </c>
    </row>
    <row r="5" spans="1:7" ht="18" customHeight="1">
      <c r="B5" s="22" t="s">
        <v>32</v>
      </c>
    </row>
    <row r="6" spans="1:7" ht="18" customHeight="1">
      <c r="B6" s="1" t="s">
        <v>31</v>
      </c>
    </row>
    <row r="8" spans="1:7" ht="18" customHeight="1">
      <c r="B8" s="17" t="s">
        <v>30</v>
      </c>
      <c r="C8" s="16">
        <v>42339</v>
      </c>
      <c r="D8" s="16">
        <v>41974</v>
      </c>
      <c r="E8" s="16" t="s">
        <v>13</v>
      </c>
    </row>
    <row r="9" spans="1:7" ht="18" customHeight="1">
      <c r="B9" s="1" t="s">
        <v>29</v>
      </c>
      <c r="C9" s="13">
        <v>23341.409</v>
      </c>
      <c r="D9" s="13">
        <v>14523.652</v>
      </c>
      <c r="E9" s="12">
        <f>+C9/D9-1</f>
        <v>0.60713083734036033</v>
      </c>
      <c r="F9" s="12"/>
      <c r="G9" s="12"/>
    </row>
    <row r="10" spans="1:7" ht="18" customHeight="1">
      <c r="B10" s="1" t="s">
        <v>10</v>
      </c>
      <c r="C10" s="13">
        <v>363.589</v>
      </c>
      <c r="D10" s="13">
        <v>20.001999999999999</v>
      </c>
      <c r="E10" s="12">
        <f>+C10/D10-1</f>
        <v>17.177632236776322</v>
      </c>
      <c r="F10" s="12"/>
      <c r="G10" s="21"/>
    </row>
    <row r="11" spans="1:7" ht="18" customHeight="1">
      <c r="B11" s="1" t="s">
        <v>28</v>
      </c>
      <c r="C11" s="19">
        <v>5210.2749999999996</v>
      </c>
      <c r="D11" s="13">
        <v>3449.05</v>
      </c>
      <c r="E11" s="12">
        <f>+C11/D11-1</f>
        <v>0.51064061118278925</v>
      </c>
      <c r="F11" s="12"/>
      <c r="G11" s="21"/>
    </row>
    <row r="12" spans="1:7" ht="18" customHeight="1">
      <c r="B12" s="14" t="s">
        <v>27</v>
      </c>
      <c r="C12" s="19">
        <v>71.063999999999993</v>
      </c>
      <c r="D12" s="13">
        <v>679.36099999999999</v>
      </c>
      <c r="E12" s="12">
        <f>+C12/D12-1</f>
        <v>-0.89539582048424915</v>
      </c>
      <c r="F12" s="12"/>
      <c r="G12" s="2"/>
    </row>
    <row r="13" spans="1:7" ht="18" customHeight="1">
      <c r="B13" s="14" t="s">
        <v>26</v>
      </c>
      <c r="C13" s="19">
        <v>4676.4790000000003</v>
      </c>
      <c r="D13" s="13">
        <v>2318.4569999999999</v>
      </c>
      <c r="E13" s="12">
        <f>+C13/D13-1</f>
        <v>1.017065229158876</v>
      </c>
      <c r="F13" s="12"/>
      <c r="G13" s="2"/>
    </row>
    <row r="14" spans="1:7" ht="18" customHeight="1">
      <c r="B14" s="14" t="s">
        <v>25</v>
      </c>
      <c r="C14" s="19">
        <v>462.73200000000003</v>
      </c>
      <c r="D14" s="13">
        <v>451.23200000000003</v>
      </c>
      <c r="E14" s="12">
        <f>+C14/D14-1</f>
        <v>2.5485781150273112E-2</v>
      </c>
      <c r="F14" s="12"/>
      <c r="G14" s="2"/>
    </row>
    <row r="15" spans="1:7" ht="18" customHeight="1">
      <c r="A15" s="20"/>
      <c r="B15" s="1" t="s">
        <v>24</v>
      </c>
      <c r="C15" s="13">
        <v>47848.767999999996</v>
      </c>
      <c r="D15" s="13">
        <v>42056.398999999998</v>
      </c>
      <c r="E15" s="12">
        <f>+C15/D15-1</f>
        <v>0.13772860106258733</v>
      </c>
      <c r="F15" s="12"/>
      <c r="G15" s="2"/>
    </row>
    <row r="16" spans="1:7" ht="18" customHeight="1">
      <c r="A16" s="20"/>
      <c r="B16" s="14" t="s">
        <v>23</v>
      </c>
      <c r="C16" s="13">
        <v>47788.43</v>
      </c>
      <c r="D16" s="19">
        <v>42041.163436999996</v>
      </c>
      <c r="E16" s="12">
        <f>+C16/D16-1</f>
        <v>0.1367056973009908</v>
      </c>
      <c r="F16" s="12"/>
      <c r="G16" s="2"/>
    </row>
    <row r="17" spans="1:7" ht="18" customHeight="1">
      <c r="A17" s="20"/>
      <c r="B17" s="14" t="s">
        <v>22</v>
      </c>
      <c r="C17" s="13">
        <v>1077.1089999999999</v>
      </c>
      <c r="D17" s="19">
        <v>976.19138300000009</v>
      </c>
      <c r="E17" s="12">
        <f>+C17/D17-1</f>
        <v>0.10337892626122458</v>
      </c>
      <c r="F17" s="12"/>
      <c r="G17" s="2"/>
    </row>
    <row r="18" spans="1:7" ht="18" customHeight="1">
      <c r="A18" s="20"/>
      <c r="B18" s="14" t="s">
        <v>21</v>
      </c>
      <c r="C18" s="13">
        <v>858.27499999999998</v>
      </c>
      <c r="D18" s="19">
        <v>762.54688299999998</v>
      </c>
      <c r="E18" s="12">
        <f>+C18/D18-1</f>
        <v>0.12553735269808985</v>
      </c>
      <c r="F18" s="12"/>
      <c r="G18" s="2"/>
    </row>
    <row r="19" spans="1:7" ht="18" customHeight="1">
      <c r="A19" s="20"/>
      <c r="B19" s="14" t="s">
        <v>20</v>
      </c>
      <c r="C19" s="13">
        <v>361.16563100000002</v>
      </c>
      <c r="D19" s="19">
        <v>287.91300000000001</v>
      </c>
      <c r="E19" s="12">
        <f>+C19/D19-1</f>
        <v>0.25442627113051519</v>
      </c>
      <c r="F19" s="12"/>
      <c r="G19" s="2"/>
    </row>
    <row r="20" spans="1:7" ht="18" customHeight="1">
      <c r="A20" s="20"/>
      <c r="B20" s="14" t="s">
        <v>19</v>
      </c>
      <c r="C20" s="13">
        <v>-43.74</v>
      </c>
      <c r="D20" s="19">
        <v>-38.393999999999998</v>
      </c>
      <c r="E20" s="12">
        <f>+C20/D20-1</f>
        <v>0.139240506329114</v>
      </c>
      <c r="F20" s="12"/>
      <c r="G20" s="2"/>
    </row>
    <row r="21" spans="1:7" ht="18" customHeight="1">
      <c r="A21" s="20"/>
      <c r="B21" s="14" t="s">
        <v>18</v>
      </c>
      <c r="C21" s="13">
        <f>-2192.644</f>
        <v>-2192.6439999999998</v>
      </c>
      <c r="D21" s="19">
        <v>-1973.02234223</v>
      </c>
      <c r="E21" s="12">
        <f>+C21/D21-1</f>
        <v>0.11131230147235605</v>
      </c>
      <c r="F21" s="12"/>
      <c r="G21" s="2"/>
    </row>
    <row r="22" spans="1:7" ht="18" customHeight="1">
      <c r="B22" s="1" t="s">
        <v>17</v>
      </c>
      <c r="C22" s="13">
        <v>878.23800000000006</v>
      </c>
      <c r="D22" s="13">
        <v>864.12400000000002</v>
      </c>
      <c r="E22" s="12">
        <f>+C22/D22-1</f>
        <v>1.6333304016553196E-2</v>
      </c>
      <c r="F22" s="12"/>
      <c r="G22" s="2"/>
    </row>
    <row r="23" spans="1:7" ht="18" customHeight="1">
      <c r="B23" s="1" t="s">
        <v>16</v>
      </c>
      <c r="C23" s="13">
        <f>+C24-C9-C10-C11-C15-C22</f>
        <v>3473.8630000000094</v>
      </c>
      <c r="D23" s="13">
        <f>+D24-D9-D10-D11-D15-D22</f>
        <v>1983.0329999999992</v>
      </c>
      <c r="E23" s="12">
        <f>+C23/D23-1</f>
        <v>0.7517928345115843</v>
      </c>
      <c r="F23" s="12"/>
      <c r="G23" s="2"/>
    </row>
    <row r="24" spans="1:7" ht="18" customHeight="1">
      <c r="A24" s="2"/>
      <c r="B24" s="8" t="s">
        <v>15</v>
      </c>
      <c r="C24" s="7">
        <v>81116.142000000007</v>
      </c>
      <c r="D24" s="7">
        <v>62896.26</v>
      </c>
      <c r="E24" s="6">
        <f>+C24/D24-1</f>
        <v>0.28968148503583535</v>
      </c>
      <c r="F24" s="18"/>
      <c r="G24" s="18"/>
    </row>
    <row r="25" spans="1:7" ht="18" customHeight="1">
      <c r="C25" s="13"/>
      <c r="D25" s="13"/>
      <c r="E25" s="12"/>
    </row>
    <row r="26" spans="1:7" ht="18" customHeight="1">
      <c r="B26" s="17" t="s">
        <v>14</v>
      </c>
      <c r="C26" s="16">
        <v>42339</v>
      </c>
      <c r="D26" s="16">
        <v>41974</v>
      </c>
      <c r="E26" s="16" t="s">
        <v>13</v>
      </c>
    </row>
    <row r="27" spans="1:7" ht="18" customHeight="1">
      <c r="B27" s="1" t="s">
        <v>12</v>
      </c>
      <c r="C27" s="13">
        <v>46439.851999999999</v>
      </c>
      <c r="D27" s="13">
        <v>38555.171999999999</v>
      </c>
      <c r="E27" s="12">
        <f>+C27/D27-1</f>
        <v>0.20450382117346022</v>
      </c>
      <c r="F27" s="12"/>
      <c r="G27" s="2"/>
    </row>
    <row r="28" spans="1:7" ht="18" customHeight="1">
      <c r="B28" s="1" t="s">
        <v>11</v>
      </c>
      <c r="C28" s="13">
        <v>1430.356</v>
      </c>
      <c r="D28" s="13">
        <v>1648.4110000000001</v>
      </c>
      <c r="E28" s="12">
        <f>+C28/D28-1</f>
        <v>-0.13228193696838964</v>
      </c>
      <c r="F28" s="12"/>
      <c r="G28" s="2"/>
    </row>
    <row r="29" spans="1:7" ht="18" customHeight="1">
      <c r="B29" s="1" t="s">
        <v>10</v>
      </c>
      <c r="C29" s="13">
        <v>128.01499999999999</v>
      </c>
      <c r="D29" s="13">
        <v>120.011</v>
      </c>
      <c r="E29" s="12">
        <f>+C29/D29-1</f>
        <v>6.6693886393747182E-2</v>
      </c>
      <c r="F29" s="12"/>
      <c r="G29" s="2"/>
    </row>
    <row r="30" spans="1:7" ht="18" customHeight="1">
      <c r="B30" s="1" t="s">
        <v>9</v>
      </c>
      <c r="C30" s="13">
        <v>23709.577000000001</v>
      </c>
      <c r="D30" s="13">
        <v>15260.159</v>
      </c>
      <c r="E30" s="12">
        <f>+C30/D30-1</f>
        <v>0.55369134751479332</v>
      </c>
      <c r="F30" s="12"/>
      <c r="G30" s="2"/>
    </row>
    <row r="31" spans="1:7" ht="18" customHeight="1">
      <c r="A31" s="15"/>
      <c r="B31" s="14" t="s">
        <v>8</v>
      </c>
      <c r="C31" s="13">
        <f>7374973/1000</f>
        <v>7374.973</v>
      </c>
      <c r="D31" s="13">
        <f>6619638/1000</f>
        <v>6619.6379999999999</v>
      </c>
      <c r="E31" s="12">
        <f>+C31/D31-1</f>
        <v>0.11410518218669963</v>
      </c>
      <c r="F31" s="12"/>
      <c r="G31" s="2"/>
    </row>
    <row r="32" spans="1:7" ht="18" customHeight="1">
      <c r="B32" s="1" t="s">
        <v>7</v>
      </c>
      <c r="C32" s="13">
        <f>+C33-C27-C28-C29-C30</f>
        <v>3152.3549999999996</v>
      </c>
      <c r="D32" s="13">
        <f>+D33-D27-D28-D29-D30</f>
        <v>1734.6380000000063</v>
      </c>
      <c r="E32" s="12">
        <f>+C32/D32-1</f>
        <v>0.81729847956748802</v>
      </c>
      <c r="F32" s="12"/>
      <c r="G32" s="2"/>
    </row>
    <row r="33" spans="1:7" ht="18" customHeight="1">
      <c r="A33" s="2"/>
      <c r="B33" s="11" t="s">
        <v>6</v>
      </c>
      <c r="C33" s="10">
        <v>74860.154999999999</v>
      </c>
      <c r="D33" s="10">
        <v>57318.391000000003</v>
      </c>
      <c r="E33" s="9">
        <f>+C33/D33-1</f>
        <v>0.30604076098367794</v>
      </c>
      <c r="F33" s="12"/>
      <c r="G33" s="2"/>
    </row>
    <row r="34" spans="1:7" ht="18" customHeight="1">
      <c r="B34" s="1" t="s">
        <v>5</v>
      </c>
      <c r="C34" s="13">
        <v>3784.1460000000002</v>
      </c>
      <c r="D34" s="13">
        <v>3246.5309999999999</v>
      </c>
      <c r="E34" s="12">
        <f>+C34/D34-1</f>
        <v>0.16559675542910268</v>
      </c>
    </row>
    <row r="35" spans="1:7" ht="18" customHeight="1">
      <c r="B35" s="1" t="s">
        <v>4</v>
      </c>
      <c r="C35" s="13">
        <v>1111.7860000000001</v>
      </c>
      <c r="D35" s="13">
        <v>977.35</v>
      </c>
      <c r="E35" s="12">
        <f>+C35/D35-1</f>
        <v>0.13755154243617951</v>
      </c>
    </row>
    <row r="36" spans="1:7" ht="18" customHeight="1">
      <c r="B36" s="1" t="s">
        <v>3</v>
      </c>
      <c r="C36" s="13">
        <v>1371.604</v>
      </c>
      <c r="D36" s="13">
        <v>1343.78</v>
      </c>
      <c r="E36" s="12">
        <f>+C36/D36-1</f>
        <v>2.0705770289779712E-2</v>
      </c>
    </row>
    <row r="37" spans="1:7" ht="18" customHeight="1">
      <c r="B37" s="1" t="s">
        <v>2</v>
      </c>
      <c r="C37" s="13">
        <v>-11.548999999999999</v>
      </c>
      <c r="D37" s="13">
        <v>10.208</v>
      </c>
      <c r="E37" s="12">
        <f>+C37/D37-1</f>
        <v>-2.1313675548589339</v>
      </c>
    </row>
    <row r="38" spans="1:7" ht="18" customHeight="1">
      <c r="B38" s="11" t="s">
        <v>1</v>
      </c>
      <c r="C38" s="10">
        <v>6255.9870000000001</v>
      </c>
      <c r="D38" s="10">
        <v>5577.8689999999997</v>
      </c>
      <c r="E38" s="9">
        <f>+C38/D38-1</f>
        <v>0.12157295196427165</v>
      </c>
    </row>
    <row r="39" spans="1:7" ht="18" customHeight="1">
      <c r="B39" s="8" t="s">
        <v>0</v>
      </c>
      <c r="C39" s="7">
        <v>81116.142000000007</v>
      </c>
      <c r="D39" s="7">
        <v>62896.26</v>
      </c>
      <c r="E39" s="6">
        <f>+C39/D39-1</f>
        <v>0.28968148503583535</v>
      </c>
    </row>
    <row r="40" spans="1:7" ht="18" customHeight="1">
      <c r="B40" s="5"/>
      <c r="C40" s="5"/>
      <c r="D40" s="5"/>
      <c r="E40" s="5"/>
    </row>
    <row r="41" spans="1:7" ht="9" customHeight="1"/>
    <row r="42" spans="1:7" ht="18" customHeight="1">
      <c r="C42" s="2">
        <v>0</v>
      </c>
      <c r="D42" s="2">
        <v>0</v>
      </c>
      <c r="E42" s="2"/>
    </row>
    <row r="43" spans="1:7" ht="18" customHeight="1">
      <c r="C43" s="2"/>
      <c r="D43" s="2"/>
      <c r="E43" s="2"/>
    </row>
    <row r="44" spans="1:7" ht="18" customHeight="1">
      <c r="C44" s="2"/>
      <c r="D44" s="2"/>
      <c r="E44" s="2"/>
    </row>
    <row r="45" spans="1:7" ht="18" customHeight="1">
      <c r="C45" s="2"/>
      <c r="D45" s="2"/>
      <c r="E45" s="2"/>
    </row>
    <row r="46" spans="1:7" ht="18" customHeight="1">
      <c r="C46" s="2"/>
      <c r="D46" s="2"/>
      <c r="E46" s="2"/>
    </row>
    <row r="47" spans="1:7" ht="18" customHeight="1">
      <c r="C47" s="2"/>
      <c r="D47" s="2"/>
      <c r="E47" s="2"/>
    </row>
    <row r="48" spans="1:7" ht="18" customHeight="1">
      <c r="C48" s="2"/>
      <c r="D48" s="2"/>
      <c r="E48" s="2"/>
    </row>
    <row r="49" spans="2:8" ht="18" customHeight="1">
      <c r="C49" s="2"/>
      <c r="D49" s="2"/>
      <c r="E49" s="2"/>
      <c r="F49" s="2"/>
      <c r="G49" s="2"/>
      <c r="H49" s="2"/>
    </row>
    <row r="50" spans="2:8" s="4" customFormat="1" ht="18" customHeight="1">
      <c r="B50" s="1"/>
      <c r="C50" s="2"/>
      <c r="D50" s="2"/>
      <c r="E50" s="2"/>
    </row>
    <row r="51" spans="2:8" ht="18" customHeight="1">
      <c r="C51" s="2"/>
      <c r="D51" s="2"/>
      <c r="E51" s="2"/>
    </row>
    <row r="52" spans="2:8" ht="18" customHeight="1">
      <c r="C52" s="2"/>
      <c r="D52" s="2"/>
      <c r="E52" s="2"/>
    </row>
    <row r="53" spans="2:8" ht="18" customHeight="1">
      <c r="C53" s="2"/>
      <c r="D53" s="2"/>
      <c r="E53" s="2"/>
    </row>
    <row r="54" spans="2:8" ht="18" customHeight="1">
      <c r="C54" s="2"/>
      <c r="D54" s="2"/>
      <c r="E54" s="2"/>
    </row>
    <row r="55" spans="2:8" ht="18" customHeight="1">
      <c r="C55" s="2"/>
      <c r="D55" s="2"/>
      <c r="E55" s="2"/>
    </row>
    <row r="56" spans="2:8" ht="18" customHeight="1">
      <c r="C56" s="2"/>
      <c r="D56" s="2"/>
      <c r="E56" s="2"/>
      <c r="F56" s="3"/>
    </row>
    <row r="57" spans="2:8" ht="18" customHeight="1">
      <c r="C57" s="2"/>
      <c r="D57" s="2"/>
      <c r="E57" s="2"/>
    </row>
    <row r="58" spans="2:8" ht="18" customHeight="1">
      <c r="C58" s="2"/>
      <c r="D58" s="2"/>
      <c r="E58" s="2"/>
    </row>
    <row r="59" spans="2:8" ht="18" customHeight="1">
      <c r="C59" s="2"/>
      <c r="D59" s="2"/>
      <c r="E59" s="2"/>
    </row>
    <row r="60" spans="2:8" ht="18" customHeight="1">
      <c r="C60" s="2"/>
      <c r="D60" s="2"/>
      <c r="E60" s="2"/>
    </row>
    <row r="61" spans="2:8" ht="18" customHeight="1">
      <c r="C61" s="2"/>
      <c r="D61" s="2"/>
      <c r="E61" s="2"/>
    </row>
    <row r="62" spans="2:8" ht="18" customHeight="1">
      <c r="C62" s="2"/>
      <c r="D62" s="2"/>
      <c r="E62" s="2"/>
    </row>
  </sheetData>
  <mergeCells count="1">
    <mergeCell ref="A15:A21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92D050"/>
  </sheetPr>
  <dimension ref="A1:D31"/>
  <sheetViews>
    <sheetView showGridLines="0" zoomScale="90" zoomScaleNormal="90" zoomScalePageLayoutView="90" workbookViewId="0">
      <selection activeCell="C39" sqref="C39"/>
    </sheetView>
  </sheetViews>
  <sheetFormatPr baseColWidth="10" defaultColWidth="11.5" defaultRowHeight="18" customHeight="1" x14ac:dyDescent="0"/>
  <cols>
    <col min="1" max="1" width="11.5" style="25"/>
    <col min="2" max="2" width="25.83203125" style="25" bestFit="1" customWidth="1"/>
    <col min="3" max="3" width="12" style="25" bestFit="1" customWidth="1"/>
    <col min="4" max="16384" width="11.5" style="25"/>
  </cols>
  <sheetData>
    <row r="1" spans="1:4" ht="18" customHeight="1">
      <c r="A1" s="24"/>
    </row>
    <row r="2" spans="1:4" ht="18" customHeight="1">
      <c r="A2" s="24"/>
    </row>
    <row r="3" spans="1:4" ht="18" customHeight="1">
      <c r="B3" s="41" t="s">
        <v>40</v>
      </c>
      <c r="C3" s="40"/>
      <c r="D3" s="40"/>
    </row>
    <row r="5" spans="1:4" ht="18" customHeight="1">
      <c r="B5" s="36"/>
      <c r="C5" s="30">
        <v>42339</v>
      </c>
      <c r="D5" s="35" t="s">
        <v>39</v>
      </c>
    </row>
    <row r="6" spans="1:4" ht="18" customHeight="1">
      <c r="B6" s="25" t="s">
        <v>36</v>
      </c>
      <c r="C6" s="39">
        <f>(+BG!C9+BG!C10)*1000</f>
        <v>23704998</v>
      </c>
      <c r="D6" s="29">
        <f>+C6/$C$10</f>
        <v>0.29223527420719786</v>
      </c>
    </row>
    <row r="7" spans="1:4" ht="18" customHeight="1">
      <c r="B7" s="25" t="s">
        <v>35</v>
      </c>
      <c r="C7" s="39">
        <f>+BG!C11*1000</f>
        <v>5210275</v>
      </c>
      <c r="D7" s="29">
        <f>+C7/$C$10</f>
        <v>6.4232283137923396E-2</v>
      </c>
    </row>
    <row r="8" spans="1:4" ht="18" customHeight="1">
      <c r="B8" s="25" t="s">
        <v>38</v>
      </c>
      <c r="C8" s="39">
        <f>+BG!C15*1000</f>
        <v>47848768</v>
      </c>
      <c r="D8" s="29">
        <f>+C8/$C$10</f>
        <v>0.58987973071993494</v>
      </c>
    </row>
    <row r="9" spans="1:4" ht="18" customHeight="1">
      <c r="B9" s="25" t="s">
        <v>34</v>
      </c>
      <c r="C9" s="34">
        <f>C10-SUM(C6:C8)</f>
        <v>4352101</v>
      </c>
      <c r="D9" s="29">
        <f>+C9/$C$10</f>
        <v>5.365271193494385E-2</v>
      </c>
    </row>
    <row r="10" spans="1:4" ht="18" customHeight="1">
      <c r="C10" s="38">
        <v>81116142</v>
      </c>
      <c r="D10" s="37">
        <f>+SUM(D6:D9)</f>
        <v>1</v>
      </c>
    </row>
    <row r="13" spans="1:4" ht="18" customHeight="1">
      <c r="B13" s="36"/>
      <c r="C13" s="30">
        <v>41974</v>
      </c>
      <c r="D13" s="35" t="s">
        <v>39</v>
      </c>
    </row>
    <row r="14" spans="1:4" ht="18" customHeight="1">
      <c r="B14" s="25" t="s">
        <v>36</v>
      </c>
      <c r="C14" s="34">
        <v>14543654</v>
      </c>
      <c r="D14" s="29">
        <f>+C14/$C$18</f>
        <v>0.23123241350121612</v>
      </c>
    </row>
    <row r="15" spans="1:4" ht="18" customHeight="1">
      <c r="B15" s="25" t="s">
        <v>35</v>
      </c>
      <c r="C15" s="34">
        <v>3449050</v>
      </c>
      <c r="D15" s="29">
        <f>+C15/$C$18</f>
        <v>5.4837123860782822E-2</v>
      </c>
    </row>
    <row r="16" spans="1:4" ht="18" customHeight="1">
      <c r="B16" s="25" t="s">
        <v>38</v>
      </c>
      <c r="C16" s="34">
        <v>42056399</v>
      </c>
      <c r="D16" s="29">
        <f>+C16/$C$18</f>
        <v>0.66866295388628827</v>
      </c>
    </row>
    <row r="17" spans="2:4" ht="18" customHeight="1">
      <c r="B17" s="25" t="s">
        <v>34</v>
      </c>
      <c r="C17" s="34">
        <f>C18-SUM(C14:C16)</f>
        <v>2847157</v>
      </c>
      <c r="D17" s="29">
        <f>+C17/$C$18</f>
        <v>4.5267508751712739E-2</v>
      </c>
    </row>
    <row r="18" spans="2:4" ht="18" customHeight="1">
      <c r="C18" s="33">
        <v>62896260</v>
      </c>
      <c r="D18" s="32">
        <f>+SUM(D14:D17)</f>
        <v>0.99999999999999989</v>
      </c>
    </row>
    <row r="19" spans="2:4" ht="18" customHeight="1">
      <c r="B19" s="31"/>
    </row>
    <row r="21" spans="2:4" ht="18" customHeight="1">
      <c r="C21" s="30" t="s">
        <v>37</v>
      </c>
    </row>
    <row r="22" spans="2:4" ht="18" customHeight="1">
      <c r="B22" s="25" t="s">
        <v>36</v>
      </c>
      <c r="C22" s="29">
        <f>+C6/C14-1</f>
        <v>0.62992037626857744</v>
      </c>
    </row>
    <row r="23" spans="2:4" ht="18" customHeight="1">
      <c r="B23" s="25" t="s">
        <v>35</v>
      </c>
      <c r="C23" s="29">
        <f>+C7/C15-1</f>
        <v>0.51064061118278947</v>
      </c>
    </row>
    <row r="24" spans="2:4" ht="18" customHeight="1">
      <c r="B24" s="25" t="s">
        <v>24</v>
      </c>
      <c r="C24" s="29">
        <f>+C8/C16-1</f>
        <v>0.13772860106258733</v>
      </c>
    </row>
    <row r="25" spans="2:4" ht="18" customHeight="1">
      <c r="B25" s="25" t="s">
        <v>34</v>
      </c>
      <c r="C25" s="29">
        <f>+C9/C17-1</f>
        <v>0.52857780586037229</v>
      </c>
    </row>
    <row r="26" spans="2:4" ht="18" customHeight="1">
      <c r="C26" s="28">
        <f>+C10/C18-1</f>
        <v>0.28968148503583513</v>
      </c>
    </row>
    <row r="29" spans="2:4" ht="18" customHeight="1">
      <c r="C29" s="27"/>
      <c r="D29" s="26"/>
    </row>
    <row r="30" spans="2:4" ht="18" customHeight="1">
      <c r="C30" s="27"/>
      <c r="D30" s="26"/>
    </row>
    <row r="31" spans="2:4" ht="18" customHeight="1">
      <c r="C31" s="26"/>
    </row>
  </sheetData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92D050"/>
  </sheetPr>
  <dimension ref="A1:E28"/>
  <sheetViews>
    <sheetView showGridLines="0" topLeftCell="B1" zoomScale="90" zoomScaleNormal="90" zoomScalePageLayoutView="90" workbookViewId="0">
      <selection activeCell="C39" sqref="C39"/>
    </sheetView>
  </sheetViews>
  <sheetFormatPr baseColWidth="10" defaultColWidth="11.5" defaultRowHeight="18" customHeight="1" x14ac:dyDescent="0"/>
  <cols>
    <col min="1" max="1" width="21.6640625" style="42" bestFit="1" customWidth="1"/>
    <col min="2" max="2" width="31.5" style="42" bestFit="1" customWidth="1"/>
    <col min="3" max="3" width="20" style="42" bestFit="1" customWidth="1"/>
    <col min="4" max="16384" width="11.5" style="42"/>
  </cols>
  <sheetData>
    <row r="1" spans="1:5" ht="18" customHeight="1">
      <c r="A1" s="24" t="s">
        <v>48</v>
      </c>
    </row>
    <row r="2" spans="1:5" ht="18" customHeight="1">
      <c r="B2" s="61" t="s">
        <v>47</v>
      </c>
      <c r="C2" s="60"/>
      <c r="D2" s="60"/>
    </row>
    <row r="4" spans="1:5" ht="18" customHeight="1">
      <c r="B4" s="55"/>
      <c r="C4" s="45">
        <v>42339</v>
      </c>
      <c r="D4" s="54" t="s">
        <v>39</v>
      </c>
    </row>
    <row r="5" spans="1:5" ht="18" customHeight="1">
      <c r="B5" s="42" t="s">
        <v>12</v>
      </c>
      <c r="C5" s="51">
        <f>+BG!C27*1000</f>
        <v>46439852</v>
      </c>
      <c r="D5" s="58">
        <f>+C5/$C$10</f>
        <v>0.57251061077337728</v>
      </c>
      <c r="E5" s="59"/>
    </row>
    <row r="6" spans="1:5" ht="18" customHeight="1">
      <c r="B6" s="42" t="s">
        <v>43</v>
      </c>
      <c r="C6" s="51">
        <f>+BG!C28*1000</f>
        <v>1430356</v>
      </c>
      <c r="D6" s="58">
        <f>+C6/$C$10</f>
        <v>1.7633432319796472E-2</v>
      </c>
    </row>
    <row r="7" spans="1:5" ht="18" customHeight="1">
      <c r="A7" s="15" t="s">
        <v>46</v>
      </c>
      <c r="B7" s="42" t="s">
        <v>9</v>
      </c>
      <c r="C7" s="51">
        <v>16334634</v>
      </c>
      <c r="D7" s="58">
        <f>+C7/$C$10</f>
        <v>0.20137340851343744</v>
      </c>
    </row>
    <row r="8" spans="1:5" ht="18" customHeight="1">
      <c r="B8" s="42" t="s">
        <v>8</v>
      </c>
      <c r="C8" s="51">
        <f>+BG!C31*1000</f>
        <v>7374973</v>
      </c>
      <c r="D8" s="58">
        <f>+C8/$C$10</f>
        <v>9.09186854572053E-2</v>
      </c>
    </row>
    <row r="9" spans="1:5" ht="18" customHeight="1">
      <c r="B9" s="42" t="s">
        <v>34</v>
      </c>
      <c r="C9" s="51">
        <f>+C10-SUM(C5:C8)</f>
        <v>9536327</v>
      </c>
      <c r="D9" s="58">
        <f>+C9/$C$10</f>
        <v>0.11756386293618352</v>
      </c>
    </row>
    <row r="10" spans="1:5" ht="18" customHeight="1">
      <c r="C10" s="50">
        <f>+BG!C39*1000</f>
        <v>81116142</v>
      </c>
      <c r="D10" s="58">
        <f>+C10/$C$10</f>
        <v>1</v>
      </c>
    </row>
    <row r="11" spans="1:5" ht="18" customHeight="1">
      <c r="C11" s="57"/>
      <c r="D11" s="56"/>
    </row>
    <row r="12" spans="1:5" ht="18" customHeight="1">
      <c r="B12" s="55"/>
      <c r="C12" s="45">
        <v>41974</v>
      </c>
      <c r="D12" s="54" t="s">
        <v>39</v>
      </c>
    </row>
    <row r="13" spans="1:5" ht="18" customHeight="1">
      <c r="B13" s="42" t="s">
        <v>12</v>
      </c>
      <c r="C13" s="51">
        <f>+BG!D27*1000</f>
        <v>38555172</v>
      </c>
      <c r="D13" s="49">
        <f>+C13/$C$18</f>
        <v>0.61299625764711607</v>
      </c>
      <c r="E13" s="53"/>
    </row>
    <row r="14" spans="1:5" ht="18" customHeight="1">
      <c r="B14" s="42" t="s">
        <v>43</v>
      </c>
      <c r="C14" s="51">
        <f>+BG!D28*1000</f>
        <v>1648411</v>
      </c>
      <c r="D14" s="49">
        <f>+C14/$C$18</f>
        <v>2.6208410484184593E-2</v>
      </c>
      <c r="E14" s="49"/>
    </row>
    <row r="15" spans="1:5" ht="18" customHeight="1">
      <c r="A15" s="52" t="s">
        <v>45</v>
      </c>
      <c r="B15" s="42" t="s">
        <v>9</v>
      </c>
      <c r="C15" s="51">
        <v>8640521</v>
      </c>
      <c r="D15" s="49">
        <f>+C15/$C$18</f>
        <v>0.13737734167341586</v>
      </c>
      <c r="E15" s="49"/>
    </row>
    <row r="16" spans="1:5" ht="18" customHeight="1">
      <c r="A16" s="52"/>
      <c r="B16" s="42" t="s">
        <v>8</v>
      </c>
      <c r="C16" s="51">
        <f>+BG!D31*1000</f>
        <v>6619638</v>
      </c>
      <c r="D16" s="49">
        <f>+C16/$C$18</f>
        <v>0.10524692565185911</v>
      </c>
    </row>
    <row r="17" spans="2:4" ht="18" customHeight="1">
      <c r="B17" s="42" t="s">
        <v>34</v>
      </c>
      <c r="C17" s="51">
        <f>+C18-SUM(C13:C16)</f>
        <v>7432518</v>
      </c>
      <c r="D17" s="49">
        <f>+C17/$C$18</f>
        <v>0.11817106454342437</v>
      </c>
    </row>
    <row r="18" spans="2:4" ht="18" customHeight="1">
      <c r="C18" s="50">
        <f>+BG!D39*1000</f>
        <v>62896260</v>
      </c>
      <c r="D18" s="49">
        <f>+C18/$C$18</f>
        <v>1</v>
      </c>
    </row>
    <row r="19" spans="2:4" ht="18" customHeight="1">
      <c r="B19" s="48"/>
      <c r="C19" s="47"/>
      <c r="D19" s="46"/>
    </row>
    <row r="20" spans="2:4" ht="18" customHeight="1">
      <c r="B20" s="31"/>
    </row>
    <row r="22" spans="2:4" ht="18" customHeight="1">
      <c r="C22" s="45" t="s">
        <v>44</v>
      </c>
    </row>
    <row r="23" spans="2:4" ht="18" customHeight="1">
      <c r="B23" s="42" t="s">
        <v>12</v>
      </c>
      <c r="C23" s="44">
        <f>+C5/C13-1</f>
        <v>0.20450382117346022</v>
      </c>
    </row>
    <row r="24" spans="2:4" ht="18" customHeight="1">
      <c r="B24" s="42" t="s">
        <v>43</v>
      </c>
      <c r="C24" s="44">
        <f>+C6/C14-1</f>
        <v>-0.13228193696838952</v>
      </c>
    </row>
    <row r="25" spans="2:4" ht="18" customHeight="1">
      <c r="B25" s="42" t="s">
        <v>42</v>
      </c>
      <c r="C25" s="44">
        <f>+C7/C15-1</f>
        <v>0.89046864187934971</v>
      </c>
    </row>
    <row r="26" spans="2:4" ht="18" customHeight="1">
      <c r="B26" s="42" t="s">
        <v>41</v>
      </c>
      <c r="C26" s="44">
        <f>+C8/C16-1</f>
        <v>0.11410518218669963</v>
      </c>
    </row>
    <row r="27" spans="2:4" ht="18" customHeight="1">
      <c r="B27" s="42" t="s">
        <v>34</v>
      </c>
      <c r="C27" s="44">
        <f>+C9/C17-1</f>
        <v>0.28305467945049045</v>
      </c>
    </row>
    <row r="28" spans="2:4" ht="18" customHeight="1">
      <c r="C28" s="43">
        <f>+C10/C18-1</f>
        <v>0.28968148503583513</v>
      </c>
    </row>
  </sheetData>
  <mergeCells count="1">
    <mergeCell ref="A15:A16"/>
  </mergeCells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BG</vt:lpstr>
      <vt:lpstr>Activos</vt:lpstr>
      <vt:lpstr>Pasivos</vt:lpstr>
    </vt:vector>
  </TitlesOfParts>
  <Company>CR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 CR</dc:creator>
  <cp:lastModifiedBy>CR CR</cp:lastModifiedBy>
  <dcterms:created xsi:type="dcterms:W3CDTF">2016-03-29T19:40:30Z</dcterms:created>
  <dcterms:modified xsi:type="dcterms:W3CDTF">2016-03-29T19:41:09Z</dcterms:modified>
</cp:coreProperties>
</file>